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1.xml" ContentType="application/vnd.openxmlformats-officedocument.drawing+xml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iri\Desktop\"/>
    </mc:Choice>
  </mc:AlternateContent>
  <xr:revisionPtr revIDLastSave="0" documentId="8_{A6F087C5-4732-4D9E-8DAB-6741717D07B6}" xr6:coauthVersionLast="47" xr6:coauthVersionMax="47" xr10:uidLastSave="{00000000-0000-0000-0000-000000000000}"/>
  <bookViews>
    <workbookView xWindow="-120" yWindow="-120" windowWidth="29040" windowHeight="15840" activeTab="3" xr2:uid="{8B1DF103-19FD-494C-8655-E9330B1C1333}"/>
  </bookViews>
  <sheets>
    <sheet name="Zerobond" sheetId="1" r:id="rId1"/>
    <sheet name="Kupon1" sheetId="2" r:id="rId2"/>
    <sheet name="Kupon2" sheetId="3" r:id="rId3"/>
    <sheet name="KuponVBA" sheetId="5" r:id="rId4"/>
    <sheet name="List1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3" l="1"/>
  <c r="C18" i="3"/>
  <c r="C8" i="3" l="1"/>
  <c r="C19" i="3" l="1"/>
  <c r="G18" i="3"/>
  <c r="C17" i="3"/>
  <c r="E27" i="3"/>
  <c r="G27" i="3" s="1"/>
  <c r="C9" i="2"/>
  <c r="C11" i="2" s="1"/>
  <c r="C13" i="2"/>
  <c r="C26" i="3"/>
  <c r="E26" i="3" s="1"/>
  <c r="G26" i="3" s="1"/>
  <c r="C25" i="3"/>
  <c r="E25" i="3" s="1"/>
  <c r="G25" i="3" s="1"/>
  <c r="C24" i="3"/>
  <c r="C23" i="3"/>
  <c r="C22" i="3"/>
  <c r="E22" i="3" s="1"/>
  <c r="G22" i="3" s="1"/>
  <c r="C21" i="3"/>
  <c r="E21" i="3" s="1"/>
  <c r="G21" i="3" s="1"/>
  <c r="C20" i="3"/>
  <c r="E20" i="3" s="1"/>
  <c r="G20" i="3" s="1"/>
  <c r="E19" i="3" l="1"/>
  <c r="C29" i="3"/>
  <c r="I20" i="3" s="1"/>
  <c r="C15" i="2"/>
  <c r="E24" i="3"/>
  <c r="G24" i="3" s="1"/>
  <c r="E23" i="3"/>
  <c r="G23" i="3" s="1"/>
  <c r="G19" i="3" l="1"/>
  <c r="G28" i="3" s="1"/>
  <c r="G29" i="3" s="1"/>
  <c r="I27" i="3"/>
  <c r="E29" i="3"/>
  <c r="I21" i="3" l="1"/>
  <c r="I18" i="3"/>
  <c r="I25" i="3"/>
  <c r="I24" i="3"/>
  <c r="I26" i="3"/>
  <c r="I19" i="3"/>
  <c r="I22" i="3"/>
  <c r="I23" i="3"/>
  <c r="C7" i="1"/>
  <c r="C8" i="1" l="1"/>
  <c r="C13" i="1" s="1"/>
  <c r="I29" i="3"/>
  <c r="C16" i="1" l="1"/>
</calcChain>
</file>

<file path=xl/sharedStrings.xml><?xml version="1.0" encoding="utf-8"?>
<sst xmlns="http://schemas.openxmlformats.org/spreadsheetml/2006/main" count="130" uniqueCount="65">
  <si>
    <t>Datum splatnosti</t>
  </si>
  <si>
    <t>ZeroBond</t>
  </si>
  <si>
    <t>Počet dnů do splatnosti</t>
  </si>
  <si>
    <t>Aktuální cena</t>
  </si>
  <si>
    <t>Face Value</t>
  </si>
  <si>
    <t>Požadovaný výnos</t>
  </si>
  <si>
    <t>Požadovaná cena</t>
  </si>
  <si>
    <t>Frekvence za rok</t>
  </si>
  <si>
    <t>Datum pořízení</t>
  </si>
  <si>
    <t>Počet let do splatnosti</t>
  </si>
  <si>
    <t>Pořizovací cena</t>
  </si>
  <si>
    <t>Dluhopis s kupónem</t>
  </si>
  <si>
    <t>Nejbližší platba kupónu</t>
  </si>
  <si>
    <t>Modelování</t>
  </si>
  <si>
    <t>Výnos do splatnosti (YTM)</t>
  </si>
  <si>
    <t>Počet period</t>
  </si>
  <si>
    <t>Kupón v % p.a.</t>
  </si>
  <si>
    <t>Kupón za periodu</t>
  </si>
  <si>
    <t>*vyplň modré buňky</t>
  </si>
  <si>
    <t>hodnota</t>
  </si>
  <si>
    <t xml:space="preserve">Současná </t>
  </si>
  <si>
    <t>Accrued Interest</t>
  </si>
  <si>
    <t>Poplatky</t>
  </si>
  <si>
    <t>Předcházející platba kupónu</t>
  </si>
  <si>
    <t>Commissions</t>
  </si>
  <si>
    <t>Investice (cena-accr. interest)</t>
  </si>
  <si>
    <t>Durace</t>
  </si>
  <si>
    <t>McD</t>
  </si>
  <si>
    <t>MD</t>
  </si>
  <si>
    <t>Nejbližší platba dalšího kupónu</t>
  </si>
  <si>
    <t>Call Date</t>
  </si>
  <si>
    <t>15.02.2024</t>
  </si>
  <si>
    <t>15.02.2025</t>
  </si>
  <si>
    <t>15.02.2026</t>
  </si>
  <si>
    <t>15.02.2027</t>
  </si>
  <si>
    <t>15.02.2028</t>
  </si>
  <si>
    <t>15.02.2029</t>
  </si>
  <si>
    <t>15.02.2030</t>
  </si>
  <si>
    <t>15.02.2031</t>
  </si>
  <si>
    <t>15.02.2032</t>
  </si>
  <si>
    <t>15.02.2033</t>
  </si>
  <si>
    <t>15.08.2024</t>
  </si>
  <si>
    <t>15.08.2025</t>
  </si>
  <si>
    <t>15.08.2026</t>
  </si>
  <si>
    <t>15.08.2027</t>
  </si>
  <si>
    <t>15.08.2028</t>
  </si>
  <si>
    <t>15.08.2029</t>
  </si>
  <si>
    <t>15.08.2030</t>
  </si>
  <si>
    <t>15.08.2031</t>
  </si>
  <si>
    <t>15.08.2032</t>
  </si>
  <si>
    <t>Poplatky (USD)</t>
  </si>
  <si>
    <t>Investice (cena-accr.int-popl.)</t>
  </si>
  <si>
    <t>Průměrná doba do splatnosti</t>
  </si>
  <si>
    <t>Modelování:</t>
  </si>
  <si>
    <t>Yield To Call</t>
  </si>
  <si>
    <t>Cena pro očekávaný výnos</t>
  </si>
  <si>
    <t>Durace %</t>
  </si>
  <si>
    <t>YTMDiskont</t>
  </si>
  <si>
    <t>YTMDurace</t>
  </si>
  <si>
    <t>Durace % (Call)</t>
  </si>
  <si>
    <t>Průměrná doba do splatnosti (Call)</t>
  </si>
  <si>
    <t>Callable?</t>
  </si>
  <si>
    <t>Ano</t>
  </si>
  <si>
    <t>Ne</t>
  </si>
  <si>
    <t>Je při Call Date splátka kupónu?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</si>
</sst>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#,##0.00\ &quot;Kč&quot;;[Red]\-#,##0.00\ &quot;Kč&quot;"/>
    <numFmt numFmtId="43" formatCode="_-* #,##0.00_-;\-* #,##0.00_-;_-* &quot;-&quot;??_-;_-@_-"/>
    <numFmt numFmtId="164" formatCode="0.000"/>
    <numFmt numFmtId="165" formatCode="0.000000"/>
    <numFmt numFmtId="166" formatCode="0.0000"/>
    <numFmt numFmtId="167" formatCode="0.000%"/>
    <numFmt numFmtId="168" formatCode="#,##0.000"/>
    <numFmt numFmtId="169" formatCode="#,##0.00000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011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1"/>
      <color rgb="FF0001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3" xfId="0" applyBorder="1"/>
    <xf numFmtId="2" fontId="0" fillId="0" borderId="0" xfId="0" applyNumberFormat="1"/>
    <xf numFmtId="4" fontId="0" fillId="0" borderId="0" xfId="0" applyNumberFormat="1"/>
    <xf numFmtId="10" fontId="0" fillId="0" borderId="0" xfId="0" applyNumberFormat="1"/>
    <xf numFmtId="1" fontId="0" fillId="0" borderId="0" xfId="0" applyNumberFormat="1"/>
    <xf numFmtId="9" fontId="0" fillId="0" borderId="0" xfId="1" applyFont="1"/>
    <xf numFmtId="10" fontId="0" fillId="0" borderId="0" xfId="1" applyNumberFormat="1" applyFont="1"/>
    <xf numFmtId="165" fontId="0" fillId="0" borderId="0" xfId="0" applyNumberFormat="1"/>
    <xf numFmtId="2" fontId="3" fillId="0" borderId="0" xfId="0" applyNumberFormat="1" applyFont="1"/>
    <xf numFmtId="0" fontId="2" fillId="0" borderId="0" xfId="0" applyFont="1"/>
    <xf numFmtId="166" fontId="0" fillId="0" borderId="0" xfId="0" applyNumberFormat="1"/>
    <xf numFmtId="0" fontId="4" fillId="3" borderId="0" xfId="0" applyFont="1" applyFill="1"/>
    <xf numFmtId="14" fontId="0" fillId="4" borderId="0" xfId="0" applyNumberFormat="1" applyFill="1"/>
    <xf numFmtId="0" fontId="0" fillId="4" borderId="0" xfId="0" applyFill="1"/>
    <xf numFmtId="167" fontId="4" fillId="2" borderId="0" xfId="1" applyNumberFormat="1" applyFont="1" applyFill="1"/>
    <xf numFmtId="166" fontId="0" fillId="0" borderId="4" xfId="0" applyNumberFormat="1" applyBorder="1"/>
    <xf numFmtId="0" fontId="6" fillId="0" borderId="0" xfId="0" quotePrefix="1" applyFont="1"/>
    <xf numFmtId="0" fontId="6" fillId="0" borderId="0" xfId="0" applyFont="1"/>
    <xf numFmtId="0" fontId="4" fillId="4" borderId="0" xfId="0" applyFont="1" applyFill="1"/>
    <xf numFmtId="0" fontId="4" fillId="0" borderId="0" xfId="0" applyFont="1"/>
    <xf numFmtId="2" fontId="4" fillId="4" borderId="0" xfId="0" applyNumberFormat="1" applyFont="1" applyFill="1"/>
    <xf numFmtId="167" fontId="0" fillId="4" borderId="0" xfId="1" applyNumberFormat="1" applyFont="1" applyFill="1"/>
    <xf numFmtId="0" fontId="0" fillId="0" borderId="5" xfId="0" applyBorder="1"/>
    <xf numFmtId="14" fontId="0" fillId="0" borderId="7" xfId="0" applyNumberFormat="1" applyBorder="1"/>
    <xf numFmtId="14" fontId="0" fillId="0" borderId="9" xfId="0" applyNumberFormat="1" applyBorder="1"/>
    <xf numFmtId="0" fontId="7" fillId="0" borderId="0" xfId="0" applyFont="1"/>
    <xf numFmtId="10" fontId="0" fillId="4" borderId="2" xfId="0" applyNumberFormat="1" applyFill="1" applyBorder="1"/>
    <xf numFmtId="14" fontId="6" fillId="0" borderId="0" xfId="0" quotePrefix="1" applyNumberFormat="1" applyFont="1"/>
    <xf numFmtId="1" fontId="6" fillId="0" borderId="0" xfId="0" applyNumberFormat="1" applyFont="1"/>
    <xf numFmtId="1" fontId="6" fillId="0" borderId="0" xfId="0" quotePrefix="1" applyNumberFormat="1" applyFont="1"/>
    <xf numFmtId="10" fontId="6" fillId="0" borderId="0" xfId="1" applyNumberFormat="1" applyFont="1"/>
    <xf numFmtId="10" fontId="6" fillId="0" borderId="0" xfId="1" quotePrefix="1" applyNumberFormat="1" applyFont="1"/>
    <xf numFmtId="1" fontId="0" fillId="4" borderId="0" xfId="0" applyNumberFormat="1" applyFill="1"/>
    <xf numFmtId="164" fontId="0" fillId="0" borderId="0" xfId="1" applyNumberFormat="1" applyFont="1" applyFill="1"/>
    <xf numFmtId="168" fontId="0" fillId="0" borderId="8" xfId="0" applyNumberFormat="1" applyBorder="1"/>
    <xf numFmtId="168" fontId="0" fillId="0" borderId="10" xfId="0" applyNumberFormat="1" applyBorder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2" fontId="8" fillId="5" borderId="13" xfId="0" applyNumberFormat="1" applyFont="1" applyFill="1" applyBorder="1" applyAlignment="1">
      <alignment horizontal="center"/>
    </xf>
    <xf numFmtId="167" fontId="0" fillId="0" borderId="0" xfId="0" applyNumberFormat="1"/>
    <xf numFmtId="164" fontId="0" fillId="4" borderId="0" xfId="0" applyNumberFormat="1" applyFill="1"/>
    <xf numFmtId="167" fontId="6" fillId="0" borderId="0" xfId="0" quotePrefix="1" applyNumberFormat="1" applyFont="1"/>
    <xf numFmtId="2" fontId="4" fillId="4" borderId="0" xfId="0" applyNumberFormat="1" applyFont="1" applyFill="1" applyAlignment="1">
      <alignment horizontal="right"/>
    </xf>
    <xf numFmtId="164" fontId="0" fillId="6" borderId="6" xfId="0" applyNumberFormat="1" applyFill="1" applyBorder="1"/>
    <xf numFmtId="167" fontId="4" fillId="4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8" borderId="11" xfId="0" applyFill="1" applyBorder="1" applyAlignment="1">
      <alignment horizontal="center"/>
    </xf>
    <xf numFmtId="167" fontId="4" fillId="7" borderId="13" xfId="1" applyNumberFormat="1" applyFont="1" applyFill="1" applyBorder="1" applyAlignment="1">
      <alignment horizontal="center"/>
    </xf>
    <xf numFmtId="4" fontId="9" fillId="0" borderId="0" xfId="0" applyNumberFormat="1" applyFont="1"/>
    <xf numFmtId="4" fontId="9" fillId="0" borderId="0" xfId="0" quotePrefix="1" applyNumberFormat="1" applyFont="1"/>
    <xf numFmtId="0" fontId="0" fillId="0" borderId="9" xfId="0" applyBorder="1"/>
    <xf numFmtId="0" fontId="5" fillId="0" borderId="0" xfId="0" applyFont="1"/>
    <xf numFmtId="167" fontId="0" fillId="4" borderId="6" xfId="1" applyNumberFormat="1" applyFont="1" applyFill="1" applyBorder="1"/>
    <xf numFmtId="0" fontId="0" fillId="0" borderId="7" xfId="0" applyBorder="1"/>
    <xf numFmtId="167" fontId="4" fillId="0" borderId="0" xfId="1" applyNumberFormat="1" applyFont="1" applyFill="1" applyAlignment="1">
      <alignment horizontal="center"/>
    </xf>
    <xf numFmtId="164" fontId="0" fillId="0" borderId="0" xfId="0" applyNumberFormat="1"/>
    <xf numFmtId="10" fontId="0" fillId="0" borderId="8" xfId="1" applyNumberFormat="1" applyFont="1" applyBorder="1"/>
    <xf numFmtId="0" fontId="0" fillId="8" borderId="0" xfId="0" applyFill="1" applyAlignment="1">
      <alignment horizontal="center"/>
    </xf>
    <xf numFmtId="0" fontId="0" fillId="8" borderId="0" xfId="0" applyFill="1"/>
    <xf numFmtId="2" fontId="0" fillId="0" borderId="10" xfId="0" applyNumberFormat="1" applyBorder="1"/>
    <xf numFmtId="168" fontId="0" fillId="0" borderId="0" xfId="0" applyNumberFormat="1" applyAlignment="1">
      <alignment horizontal="center"/>
    </xf>
    <xf numFmtId="168" fontId="0" fillId="0" borderId="0" xfId="0" applyNumberFormat="1"/>
    <xf numFmtId="0" fontId="10" fillId="0" borderId="0" xfId="0" applyFont="1" applyAlignment="1">
      <alignment horizontal="center"/>
    </xf>
    <xf numFmtId="43" fontId="0" fillId="0" borderId="0" xfId="2" applyFont="1"/>
    <xf numFmtId="168" fontId="3" fillId="0" borderId="0" xfId="0" applyNumberFormat="1" applyFont="1" applyAlignment="1">
      <alignment horizontal="center"/>
    </xf>
    <xf numFmtId="2" fontId="0" fillId="0" borderId="8" xfId="1" applyNumberFormat="1" applyFont="1" applyBorder="1"/>
    <xf numFmtId="167" fontId="4" fillId="8" borderId="6" xfId="1" applyNumberFormat="1" applyFont="1" applyFill="1" applyBorder="1" applyAlignment="1">
      <alignment horizontal="right"/>
    </xf>
    <xf numFmtId="167" fontId="4" fillId="8" borderId="8" xfId="1" applyNumberFormat="1" applyFont="1" applyFill="1" applyBorder="1"/>
    <xf numFmtId="3" fontId="0" fillId="4" borderId="6" xfId="0" applyNumberFormat="1" applyFill="1" applyBorder="1"/>
    <xf numFmtId="169" fontId="4" fillId="4" borderId="8" xfId="0" applyNumberFormat="1" applyFont="1" applyFill="1" applyBorder="1"/>
    <xf numFmtId="14" fontId="0" fillId="4" borderId="8" xfId="0" applyNumberFormat="1" applyFill="1" applyBorder="1"/>
    <xf numFmtId="164" fontId="0" fillId="0" borderId="8" xfId="0" applyNumberFormat="1" applyBorder="1"/>
    <xf numFmtId="164" fontId="0" fillId="4" borderId="8" xfId="0" applyNumberFormat="1" applyFill="1" applyBorder="1"/>
    <xf numFmtId="14" fontId="0" fillId="0" borderId="8" xfId="0" applyNumberFormat="1" applyBorder="1"/>
    <xf numFmtId="1" fontId="0" fillId="4" borderId="8" xfId="0" applyNumberFormat="1" applyFill="1" applyBorder="1"/>
    <xf numFmtId="167" fontId="0" fillId="4" borderId="8" xfId="1" applyNumberFormat="1" applyFont="1" applyFill="1" applyBorder="1"/>
    <xf numFmtId="14" fontId="0" fillId="4" borderId="8" xfId="0" applyNumberFormat="1" applyFill="1" applyBorder="1" applyAlignment="1">
      <alignment horizontal="right"/>
    </xf>
    <xf numFmtId="14" fontId="0" fillId="4" borderId="10" xfId="0" applyNumberFormat="1" applyFill="1" applyBorder="1" applyAlignment="1">
      <alignment horizontal="right"/>
    </xf>
    <xf numFmtId="10" fontId="0" fillId="0" borderId="0" xfId="1" applyNumberFormat="1" applyFont="1" applyFill="1" applyBorder="1"/>
    <xf numFmtId="8" fontId="0" fillId="0" borderId="0" xfId="0" applyNumberFormat="1"/>
    <xf numFmtId="168" fontId="9" fillId="6" borderId="0" xfId="0" applyNumberFormat="1" applyFont="1" applyFill="1"/>
  </cellXfs>
  <cellStyles count="3">
    <cellStyle name="Čárka" xfId="2" builtinId="3"/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15</xdr:row>
      <xdr:rowOff>28575</xdr:rowOff>
    </xdr:from>
    <xdr:to>
      <xdr:col>4</xdr:col>
      <xdr:colOff>1333500</xdr:colOff>
      <xdr:row>17</xdr:row>
      <xdr:rowOff>28575</xdr:rowOff>
    </xdr:to>
    <xdr:sp macro="[0]!YTM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08DC2A5-4EA5-A5E7-534B-DCAE1C845EDC}"/>
            </a:ext>
          </a:extLst>
        </xdr:cNvPr>
        <xdr:cNvSpPr/>
      </xdr:nvSpPr>
      <xdr:spPr>
        <a:xfrm>
          <a:off x="3171825" y="2924175"/>
          <a:ext cx="1228725" cy="3810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>
              <a:solidFill>
                <a:sysClr val="windowText" lastClr="000000"/>
              </a:solidFill>
            </a:rPr>
            <a:t>Yield To Maturity</a:t>
          </a:r>
        </a:p>
      </xdr:txBody>
    </xdr:sp>
    <xdr:clientData/>
  </xdr:twoCellAnchor>
  <xdr:twoCellAnchor>
    <xdr:from>
      <xdr:col>4</xdr:col>
      <xdr:colOff>1447800</xdr:colOff>
      <xdr:row>15</xdr:row>
      <xdr:rowOff>38100</xdr:rowOff>
    </xdr:from>
    <xdr:to>
      <xdr:col>5</xdr:col>
      <xdr:colOff>523875</xdr:colOff>
      <xdr:row>17</xdr:row>
      <xdr:rowOff>38100</xdr:rowOff>
    </xdr:to>
    <xdr:sp macro="[0]!YTCall" textlink="">
      <xdr:nvSpPr>
        <xdr:cNvPr id="3" name="Obdélník: se zakulacenými rohy 2">
          <a:extLst>
            <a:ext uri="{FF2B5EF4-FFF2-40B4-BE49-F238E27FC236}">
              <a16:creationId xmlns:a16="http://schemas.microsoft.com/office/drawing/2014/main" id="{4CAE1EED-573B-4392-8104-56993D3A4EFE}"/>
            </a:ext>
          </a:extLst>
        </xdr:cNvPr>
        <xdr:cNvSpPr/>
      </xdr:nvSpPr>
      <xdr:spPr>
        <a:xfrm>
          <a:off x="4514850" y="2933700"/>
          <a:ext cx="1228725" cy="38100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>
              <a:solidFill>
                <a:sysClr val="windowText" lastClr="000000"/>
              </a:solidFill>
            </a:rPr>
            <a:t>Yield To Call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7B2F3-4AF6-49C2-BB36-31ABCE63AB4B}">
  <sheetPr codeName="List1"/>
  <dimension ref="B1:F16"/>
  <sheetViews>
    <sheetView workbookViewId="0">
      <selection activeCell="E12" sqref="E12"/>
    </sheetView>
  </sheetViews>
  <sheetFormatPr defaultRowHeight="15" x14ac:dyDescent="0.25"/>
  <cols>
    <col min="1" max="1" width="2.140625" customWidth="1"/>
    <col min="2" max="2" width="25.28515625" bestFit="1" customWidth="1"/>
    <col min="3" max="3" width="12" bestFit="1" customWidth="1"/>
    <col min="5" max="5" width="11.5703125" bestFit="1" customWidth="1"/>
    <col min="7" max="7" width="23" bestFit="1" customWidth="1"/>
  </cols>
  <sheetData>
    <row r="1" spans="2:6" x14ac:dyDescent="0.25">
      <c r="E1" s="28" t="s">
        <v>18</v>
      </c>
    </row>
    <row r="2" spans="2:6" x14ac:dyDescent="0.25">
      <c r="B2" s="14" t="s">
        <v>1</v>
      </c>
    </row>
    <row r="3" spans="2:6" x14ac:dyDescent="0.25">
      <c r="F3" s="12"/>
    </row>
    <row r="4" spans="2:6" x14ac:dyDescent="0.25">
      <c r="B4" t="s">
        <v>8</v>
      </c>
      <c r="C4" s="15">
        <v>45617</v>
      </c>
    </row>
    <row r="5" spans="2:6" x14ac:dyDescent="0.25">
      <c r="B5" t="s">
        <v>0</v>
      </c>
      <c r="C5" s="15">
        <v>45674</v>
      </c>
    </row>
    <row r="6" spans="2:6" x14ac:dyDescent="0.25">
      <c r="D6" s="51"/>
      <c r="E6" s="10"/>
    </row>
    <row r="7" spans="2:6" x14ac:dyDescent="0.25">
      <c r="B7" t="s">
        <v>2</v>
      </c>
      <c r="C7">
        <f>C5-C4</f>
        <v>57</v>
      </c>
      <c r="D7" s="10"/>
    </row>
    <row r="8" spans="2:6" x14ac:dyDescent="0.25">
      <c r="B8" t="s">
        <v>9</v>
      </c>
      <c r="C8">
        <f>C7/365</f>
        <v>0.15616438356164383</v>
      </c>
      <c r="D8" s="19"/>
      <c r="E8" s="10"/>
    </row>
    <row r="9" spans="2:6" x14ac:dyDescent="0.25">
      <c r="B9" t="s">
        <v>10</v>
      </c>
      <c r="C9" s="21">
        <v>993.30449999999996</v>
      </c>
      <c r="D9" s="20"/>
      <c r="E9" s="10"/>
    </row>
    <row r="10" spans="2:6" x14ac:dyDescent="0.25">
      <c r="B10" t="s">
        <v>4</v>
      </c>
      <c r="C10" s="16">
        <v>1000</v>
      </c>
      <c r="D10" s="20"/>
      <c r="E10" s="10"/>
    </row>
    <row r="11" spans="2:6" x14ac:dyDescent="0.25">
      <c r="B11" t="s">
        <v>24</v>
      </c>
      <c r="C11" s="16">
        <v>0</v>
      </c>
      <c r="D11" s="20"/>
      <c r="E11" s="10"/>
    </row>
    <row r="12" spans="2:6" x14ac:dyDescent="0.25">
      <c r="D12" s="20"/>
      <c r="E12" s="10"/>
    </row>
    <row r="13" spans="2:6" x14ac:dyDescent="0.25">
      <c r="B13" t="s">
        <v>14</v>
      </c>
      <c r="C13" s="17">
        <f>((C10/(C9+C11))^(1/C8))-1</f>
        <v>4.3957594830783542E-2</v>
      </c>
      <c r="D13" s="19"/>
      <c r="E13" s="10"/>
    </row>
    <row r="14" spans="2:6" x14ac:dyDescent="0.25">
      <c r="D14" s="20"/>
    </row>
    <row r="15" spans="2:6" x14ac:dyDescent="0.25">
      <c r="B15" s="2" t="s">
        <v>5</v>
      </c>
      <c r="C15" s="29">
        <v>5.6000000000000001E-2</v>
      </c>
      <c r="D15" s="20"/>
    </row>
    <row r="16" spans="2:6" x14ac:dyDescent="0.25">
      <c r="B16" s="3" t="s">
        <v>6</v>
      </c>
      <c r="C16" s="18">
        <f>C10/(1+C15)^C8</f>
        <v>991.52698617742283</v>
      </c>
      <c r="D16" s="19"/>
    </row>
  </sheetData>
  <pageMargins left="0.7" right="0.7" top="0.78740157499999996" bottom="0.78740157499999996" header="0.3" footer="0.3"/>
  <pageSetup paperSize="9" orientation="portrait" horizontalDpi="0" verticalDpi="0" r:id="rId1"/>
  <customProperties>
    <customPr name="LastActiv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AD9F8-C352-43F3-9687-D7FC15D2CC9D}">
  <sheetPr codeName="List2"/>
  <dimension ref="B1:P32"/>
  <sheetViews>
    <sheetView workbookViewId="0">
      <selection activeCell="D31" sqref="D31"/>
    </sheetView>
  </sheetViews>
  <sheetFormatPr defaultRowHeight="15" x14ac:dyDescent="0.25"/>
  <cols>
    <col min="1" max="1" width="3.28515625" customWidth="1"/>
    <col min="2" max="2" width="24.28515625" bestFit="1" customWidth="1"/>
    <col min="3" max="3" width="10.140625" bestFit="1" customWidth="1"/>
    <col min="6" max="6" width="11.42578125" bestFit="1" customWidth="1"/>
    <col min="8" max="8" width="3.140625" customWidth="1"/>
    <col min="9" max="9" width="24.28515625" bestFit="1" customWidth="1"/>
    <col min="10" max="10" width="10.140625" bestFit="1" customWidth="1"/>
    <col min="11" max="11" width="1.85546875" customWidth="1"/>
    <col min="12" max="12" width="17.28515625" bestFit="1" customWidth="1"/>
    <col min="13" max="13" width="13" customWidth="1"/>
    <col min="14" max="14" width="10.140625" bestFit="1" customWidth="1"/>
    <col min="17" max="17" width="14.42578125" bestFit="1" customWidth="1"/>
    <col min="21" max="21" width="9.5703125" bestFit="1" customWidth="1"/>
  </cols>
  <sheetData>
    <row r="1" spans="2:16" x14ac:dyDescent="0.25">
      <c r="B1" s="28" t="s">
        <v>18</v>
      </c>
    </row>
    <row r="2" spans="2:16" x14ac:dyDescent="0.25">
      <c r="B2" s="14" t="s">
        <v>11</v>
      </c>
    </row>
    <row r="3" spans="2:16" x14ac:dyDescent="0.25">
      <c r="B3" s="22"/>
    </row>
    <row r="4" spans="2:16" x14ac:dyDescent="0.25">
      <c r="B4" t="s">
        <v>4</v>
      </c>
      <c r="C4" s="16">
        <v>100</v>
      </c>
    </row>
    <row r="5" spans="2:16" x14ac:dyDescent="0.25">
      <c r="B5" t="s">
        <v>3</v>
      </c>
      <c r="C5" s="48">
        <v>95.570300000000003</v>
      </c>
    </row>
    <row r="6" spans="2:16" x14ac:dyDescent="0.25">
      <c r="B6" t="s">
        <v>8</v>
      </c>
      <c r="C6" s="15">
        <v>45192</v>
      </c>
      <c r="D6" s="1"/>
    </row>
    <row r="7" spans="2:16" x14ac:dyDescent="0.25">
      <c r="B7" t="s">
        <v>0</v>
      </c>
      <c r="C7" s="15">
        <v>48806</v>
      </c>
      <c r="D7" s="1"/>
    </row>
    <row r="8" spans="2:16" x14ac:dyDescent="0.25">
      <c r="C8" s="1"/>
      <c r="D8" s="1"/>
    </row>
    <row r="9" spans="2:16" x14ac:dyDescent="0.25">
      <c r="B9" t="s">
        <v>9</v>
      </c>
      <c r="C9" s="7">
        <f>ROUND(YEARFRAC(C6,C7),0)</f>
        <v>10</v>
      </c>
      <c r="D9" s="30"/>
    </row>
    <row r="10" spans="2:16" x14ac:dyDescent="0.25">
      <c r="B10" t="s">
        <v>7</v>
      </c>
      <c r="C10" s="35">
        <v>2</v>
      </c>
      <c r="D10" s="31"/>
    </row>
    <row r="11" spans="2:16" x14ac:dyDescent="0.25">
      <c r="B11" t="s">
        <v>15</v>
      </c>
      <c r="C11" s="7">
        <f>C9*C10</f>
        <v>20</v>
      </c>
      <c r="D11" s="32"/>
    </row>
    <row r="12" spans="2:16" x14ac:dyDescent="0.25">
      <c r="B12" t="s">
        <v>16</v>
      </c>
      <c r="C12" s="24">
        <v>3.875E-2</v>
      </c>
      <c r="D12" s="33"/>
    </row>
    <row r="13" spans="2:16" x14ac:dyDescent="0.25">
      <c r="B13" t="s">
        <v>17</v>
      </c>
      <c r="C13" s="36">
        <f>C4*C12/2</f>
        <v>1.9375</v>
      </c>
      <c r="D13" s="33"/>
    </row>
    <row r="14" spans="2:16" x14ac:dyDescent="0.25">
      <c r="C14" s="9"/>
      <c r="D14" s="33"/>
      <c r="P14" s="8"/>
    </row>
    <row r="15" spans="2:16" x14ac:dyDescent="0.25">
      <c r="B15" t="s">
        <v>14</v>
      </c>
      <c r="C15" s="17">
        <f>RATE(C11,C13,-C5,C4,0)*2</f>
        <v>4.4280672025283054E-2</v>
      </c>
      <c r="D15" s="34"/>
      <c r="E15" s="4"/>
      <c r="F15" s="11"/>
    </row>
    <row r="16" spans="2:16" x14ac:dyDescent="0.25">
      <c r="J16" s="6"/>
    </row>
    <row r="19" spans="9:11" x14ac:dyDescent="0.25">
      <c r="J19" s="1"/>
      <c r="K19" s="1"/>
    </row>
    <row r="20" spans="9:11" x14ac:dyDescent="0.25">
      <c r="J20" s="1"/>
      <c r="K20" s="1"/>
    </row>
    <row r="21" spans="9:11" x14ac:dyDescent="0.25">
      <c r="J21" s="1"/>
      <c r="K21" s="1"/>
    </row>
    <row r="22" spans="9:11" x14ac:dyDescent="0.25">
      <c r="J22" s="1"/>
      <c r="K22" s="1"/>
    </row>
    <row r="25" spans="9:11" x14ac:dyDescent="0.25">
      <c r="J25" s="1"/>
      <c r="K25" s="1"/>
    </row>
    <row r="26" spans="9:11" x14ac:dyDescent="0.25">
      <c r="J26" s="1"/>
      <c r="K26" s="1"/>
    </row>
    <row r="27" spans="9:11" x14ac:dyDescent="0.25">
      <c r="J27" s="1"/>
      <c r="K27" s="1"/>
    </row>
    <row r="28" spans="9:11" x14ac:dyDescent="0.25">
      <c r="J28" s="4"/>
      <c r="K28" s="4"/>
    </row>
    <row r="29" spans="9:11" x14ac:dyDescent="0.25">
      <c r="I29" s="1"/>
      <c r="J29" s="5"/>
      <c r="K29" s="5"/>
    </row>
    <row r="30" spans="9:11" x14ac:dyDescent="0.25">
      <c r="I30" s="1"/>
      <c r="J30" s="5"/>
      <c r="K30" s="5"/>
    </row>
    <row r="31" spans="9:11" x14ac:dyDescent="0.25">
      <c r="I31" s="1"/>
      <c r="J31" s="5"/>
      <c r="K31" s="5"/>
    </row>
    <row r="32" spans="9:11" x14ac:dyDescent="0.25">
      <c r="J32" s="6"/>
      <c r="K32" s="6"/>
    </row>
  </sheetData>
  <pageMargins left="0.7" right="0.7" top="0.78740157499999996" bottom="0.78740157499999996" header="0.3" footer="0.3"/>
  <pageSetup paperSize="9" orientation="portrait" horizontalDpi="0" verticalDpi="0" r:id="rId1"/>
  <customProperties>
    <customPr name="LastActive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848EE-FCD1-4762-B2DA-CB2C0C7CBA4D}">
  <sheetPr codeName="List3"/>
  <dimension ref="A1:K30"/>
  <sheetViews>
    <sheetView workbookViewId="0">
      <selection activeCell="M18" sqref="M18"/>
    </sheetView>
  </sheetViews>
  <sheetFormatPr defaultRowHeight="15" x14ac:dyDescent="0.25"/>
  <cols>
    <col min="1" max="1" width="3.5703125" customWidth="1"/>
    <col min="2" max="2" width="27.7109375" bestFit="1" customWidth="1"/>
    <col min="3" max="3" width="10.140625" bestFit="1" customWidth="1"/>
    <col min="4" max="4" width="3.42578125" customWidth="1"/>
    <col min="5" max="5" width="11.42578125" bestFit="1" customWidth="1"/>
    <col min="6" max="6" width="4.85546875" bestFit="1" customWidth="1"/>
    <col min="7" max="7" width="8.42578125" customWidth="1"/>
    <col min="8" max="8" width="3.28515625" customWidth="1"/>
    <col min="9" max="9" width="10.42578125" bestFit="1" customWidth="1"/>
    <col min="11" max="11" width="11.140625" bestFit="1" customWidth="1"/>
  </cols>
  <sheetData>
    <row r="1" spans="2:9" x14ac:dyDescent="0.25">
      <c r="B1" s="28" t="s">
        <v>18</v>
      </c>
    </row>
    <row r="2" spans="2:9" x14ac:dyDescent="0.25">
      <c r="B2" s="14" t="s">
        <v>11</v>
      </c>
    </row>
    <row r="3" spans="2:9" x14ac:dyDescent="0.25">
      <c r="B3" s="22"/>
    </row>
    <row r="4" spans="2:9" x14ac:dyDescent="0.25">
      <c r="B4" t="s">
        <v>4</v>
      </c>
      <c r="C4" s="16">
        <v>1000</v>
      </c>
    </row>
    <row r="5" spans="2:9" x14ac:dyDescent="0.25">
      <c r="B5" t="s">
        <v>3</v>
      </c>
      <c r="C5" s="23">
        <v>950</v>
      </c>
    </row>
    <row r="6" spans="2:9" x14ac:dyDescent="0.25">
      <c r="B6" t="s">
        <v>8</v>
      </c>
      <c r="C6" s="15">
        <v>45000</v>
      </c>
      <c r="D6" s="1"/>
    </row>
    <row r="7" spans="2:9" x14ac:dyDescent="0.25">
      <c r="B7" t="s">
        <v>0</v>
      </c>
      <c r="C7" s="15">
        <v>46798</v>
      </c>
      <c r="D7" s="1"/>
    </row>
    <row r="8" spans="2:9" x14ac:dyDescent="0.25">
      <c r="B8" t="s">
        <v>21</v>
      </c>
      <c r="C8" s="13">
        <f>((C12*C4/2)*(C6-C15-1)/180)</f>
        <v>4.5</v>
      </c>
      <c r="D8" s="30"/>
    </row>
    <row r="9" spans="2:9" x14ac:dyDescent="0.25">
      <c r="B9" t="s">
        <v>22</v>
      </c>
      <c r="C9" s="46">
        <v>0</v>
      </c>
      <c r="D9" s="1"/>
    </row>
    <row r="10" spans="2:9" x14ac:dyDescent="0.25">
      <c r="C10" s="1"/>
      <c r="D10" s="1"/>
    </row>
    <row r="11" spans="2:9" x14ac:dyDescent="0.25">
      <c r="B11" t="s">
        <v>7</v>
      </c>
      <c r="C11" s="35">
        <v>2</v>
      </c>
      <c r="D11" s="7"/>
    </row>
    <row r="12" spans="2:9" x14ac:dyDescent="0.25">
      <c r="B12" t="s">
        <v>16</v>
      </c>
      <c r="C12" s="24">
        <v>0.06</v>
      </c>
      <c r="D12" s="9"/>
    </row>
    <row r="13" spans="2:9" x14ac:dyDescent="0.25">
      <c r="C13" s="9"/>
      <c r="D13" s="9"/>
    </row>
    <row r="14" spans="2:9" x14ac:dyDescent="0.25">
      <c r="B14" t="s">
        <v>12</v>
      </c>
      <c r="C14" s="15">
        <v>45153</v>
      </c>
      <c r="D14" s="1"/>
    </row>
    <row r="15" spans="2:9" x14ac:dyDescent="0.25">
      <c r="B15" t="s">
        <v>23</v>
      </c>
      <c r="C15" s="15">
        <v>44972</v>
      </c>
      <c r="D15" s="1"/>
    </row>
    <row r="16" spans="2:9" ht="15.75" thickBot="1" x14ac:dyDescent="0.3">
      <c r="C16" s="1"/>
      <c r="D16" s="1"/>
      <c r="E16" s="50">
        <v>0.06</v>
      </c>
      <c r="I16" s="39" t="s">
        <v>20</v>
      </c>
    </row>
    <row r="17" spans="1:11" x14ac:dyDescent="0.25">
      <c r="B17" s="25" t="s">
        <v>25</v>
      </c>
      <c r="C17" s="49">
        <f>-C5-C8-C9</f>
        <v>-954.5</v>
      </c>
      <c r="D17" s="4"/>
      <c r="E17" s="52" t="s">
        <v>13</v>
      </c>
      <c r="G17" s="52" t="s">
        <v>26</v>
      </c>
      <c r="I17" s="39" t="s">
        <v>19</v>
      </c>
    </row>
    <row r="18" spans="1:11" x14ac:dyDescent="0.25">
      <c r="A18">
        <v>1</v>
      </c>
      <c r="B18" s="26">
        <v>45153</v>
      </c>
      <c r="C18" s="37">
        <f>$C$12*$C$4/2</f>
        <v>30</v>
      </c>
      <c r="D18" s="5"/>
      <c r="E18" s="42">
        <f>C18/(1+$E$16/2)^A18</f>
        <v>29.126213592233007</v>
      </c>
      <c r="G18" s="42">
        <f>E18*A18</f>
        <v>29.126213592233007</v>
      </c>
      <c r="I18" s="40">
        <f t="shared" ref="I18:I27" si="0">C18/(1+$C$29/2)^A18</f>
        <v>28.964313352174482</v>
      </c>
      <c r="J18" s="45"/>
      <c r="K18" s="45"/>
    </row>
    <row r="19" spans="1:11" x14ac:dyDescent="0.25">
      <c r="A19">
        <v>2</v>
      </c>
      <c r="B19" s="26">
        <v>45337</v>
      </c>
      <c r="C19" s="37">
        <f>$C$12*$C$4/2</f>
        <v>30</v>
      </c>
      <c r="D19" s="5"/>
      <c r="E19" s="42">
        <f>C19/(1+$E$16/2)^A19</f>
        <v>28.277877274012631</v>
      </c>
      <c r="G19" s="42">
        <f t="shared" ref="G19:G27" si="1">E19*A19</f>
        <v>56.555754548025263</v>
      </c>
      <c r="I19" s="40">
        <f t="shared" si="0"/>
        <v>27.964381598765097</v>
      </c>
      <c r="J19" s="45"/>
      <c r="K19" s="45"/>
    </row>
    <row r="20" spans="1:11" x14ac:dyDescent="0.25">
      <c r="A20">
        <v>3</v>
      </c>
      <c r="B20" s="26">
        <v>45519</v>
      </c>
      <c r="C20" s="37">
        <f t="shared" ref="C20:C26" si="2">$C$12*$C$4/2</f>
        <v>30</v>
      </c>
      <c r="D20" s="5"/>
      <c r="E20" s="42">
        <f t="shared" ref="E20:E27" si="3">C20/(1+$E$16/2)^A20</f>
        <v>27.454249780594786</v>
      </c>
      <c r="G20" s="42">
        <f>E20*A20</f>
        <v>82.362749341784365</v>
      </c>
      <c r="I20" s="40">
        <f t="shared" si="0"/>
        <v>26.998970377547145</v>
      </c>
      <c r="J20" s="47"/>
      <c r="K20" s="45"/>
    </row>
    <row r="21" spans="1:11" x14ac:dyDescent="0.25">
      <c r="A21">
        <v>4</v>
      </c>
      <c r="B21" s="26">
        <v>45703</v>
      </c>
      <c r="C21" s="37">
        <f t="shared" si="2"/>
        <v>30</v>
      </c>
      <c r="D21" s="5"/>
      <c r="E21" s="42">
        <f t="shared" si="3"/>
        <v>26.65461143747067</v>
      </c>
      <c r="G21" s="42">
        <f t="shared" si="1"/>
        <v>106.61844574988268</v>
      </c>
      <c r="I21" s="40">
        <f t="shared" si="0"/>
        <v>26.066887940045071</v>
      </c>
      <c r="K21" s="45"/>
    </row>
    <row r="22" spans="1:11" x14ac:dyDescent="0.25">
      <c r="A22">
        <v>5</v>
      </c>
      <c r="B22" s="26">
        <v>45884</v>
      </c>
      <c r="C22" s="37">
        <f t="shared" si="2"/>
        <v>30</v>
      </c>
      <c r="D22" s="5"/>
      <c r="E22" s="42">
        <f t="shared" si="3"/>
        <v>25.878263531524922</v>
      </c>
      <c r="G22" s="42">
        <f t="shared" si="1"/>
        <v>129.3913176576246</v>
      </c>
      <c r="I22" s="40">
        <f t="shared" si="0"/>
        <v>25.166983680382778</v>
      </c>
      <c r="J22" s="45"/>
      <c r="K22" s="45"/>
    </row>
    <row r="23" spans="1:11" x14ac:dyDescent="0.25">
      <c r="A23">
        <v>6</v>
      </c>
      <c r="B23" s="26">
        <v>46068</v>
      </c>
      <c r="C23" s="37">
        <f t="shared" si="2"/>
        <v>30</v>
      </c>
      <c r="D23" s="5"/>
      <c r="E23" s="42">
        <f t="shared" si="3"/>
        <v>25.124527700509631</v>
      </c>
      <c r="G23" s="42">
        <f t="shared" si="1"/>
        <v>150.74716620305779</v>
      </c>
      <c r="I23" s="40">
        <f t="shared" si="0"/>
        <v>24.298146714922272</v>
      </c>
      <c r="J23" s="45"/>
      <c r="K23" s="45"/>
    </row>
    <row r="24" spans="1:11" x14ac:dyDescent="0.25">
      <c r="A24">
        <v>7</v>
      </c>
      <c r="B24" s="26">
        <v>46249</v>
      </c>
      <c r="C24" s="37">
        <f t="shared" si="2"/>
        <v>30</v>
      </c>
      <c r="D24" s="5"/>
      <c r="E24" s="42">
        <f t="shared" si="3"/>
        <v>24.392745340300614</v>
      </c>
      <c r="G24" s="42">
        <f t="shared" si="1"/>
        <v>170.74921738210429</v>
      </c>
      <c r="I24" s="40">
        <f t="shared" si="0"/>
        <v>23.459304510937258</v>
      </c>
      <c r="J24" s="45"/>
      <c r="K24" s="45"/>
    </row>
    <row r="25" spans="1:11" x14ac:dyDescent="0.25">
      <c r="A25">
        <v>8</v>
      </c>
      <c r="B25" s="26">
        <v>46433</v>
      </c>
      <c r="C25" s="37">
        <f t="shared" si="2"/>
        <v>30</v>
      </c>
      <c r="D25" s="5"/>
      <c r="E25" s="42">
        <f t="shared" si="3"/>
        <v>23.682277029418074</v>
      </c>
      <c r="G25" s="42">
        <f t="shared" si="1"/>
        <v>189.45821623534459</v>
      </c>
      <c r="I25" s="40">
        <f t="shared" si="0"/>
        <v>22.649421562628902</v>
      </c>
      <c r="J25" s="45"/>
      <c r="K25" s="45"/>
    </row>
    <row r="26" spans="1:11" x14ac:dyDescent="0.25">
      <c r="A26">
        <v>9</v>
      </c>
      <c r="B26" s="26">
        <v>46461</v>
      </c>
      <c r="C26" s="37">
        <f t="shared" si="2"/>
        <v>30</v>
      </c>
      <c r="D26" s="5"/>
      <c r="E26" s="42">
        <f t="shared" si="3"/>
        <v>22.992501970308808</v>
      </c>
      <c r="G26" s="42">
        <f t="shared" si="1"/>
        <v>206.93251773277927</v>
      </c>
      <c r="I26" s="40">
        <f t="shared" si="0"/>
        <v>21.867498112849365</v>
      </c>
      <c r="J26" s="45"/>
      <c r="K26" s="69"/>
    </row>
    <row r="27" spans="1:11" ht="15.75" thickBot="1" x14ac:dyDescent="0.3">
      <c r="A27">
        <v>10</v>
      </c>
      <c r="B27" s="27">
        <v>46798</v>
      </c>
      <c r="C27" s="38">
        <v>1033.125</v>
      </c>
      <c r="D27" s="5"/>
      <c r="E27" s="42">
        <f t="shared" si="3"/>
        <v>768.74202582767919</v>
      </c>
      <c r="G27" s="42">
        <f t="shared" si="1"/>
        <v>7687.4202582767921</v>
      </c>
      <c r="I27" s="40">
        <f t="shared" si="0"/>
        <v>727.06409214651637</v>
      </c>
      <c r="J27" s="45"/>
      <c r="K27" s="45"/>
    </row>
    <row r="28" spans="1:11" x14ac:dyDescent="0.25">
      <c r="B28" s="1"/>
      <c r="C28" s="5"/>
      <c r="D28" s="5"/>
      <c r="E28" s="43"/>
      <c r="F28" t="s">
        <v>27</v>
      </c>
      <c r="G28" s="42">
        <f>-(SUM(G18:G27)/C17)/C11</f>
        <v>4.6146473843476317</v>
      </c>
      <c r="I28" s="41"/>
    </row>
    <row r="29" spans="1:11" ht="15.75" thickBot="1" x14ac:dyDescent="0.3">
      <c r="B29" t="s">
        <v>14</v>
      </c>
      <c r="C29" s="17">
        <f>IRR(C17:C27)*C11</f>
        <v>7.151466946464069E-2</v>
      </c>
      <c r="D29" s="9"/>
      <c r="E29" s="44">
        <f>SUM(E18:E28)</f>
        <v>1002.3252934840523</v>
      </c>
      <c r="F29" s="51" t="s">
        <v>28</v>
      </c>
      <c r="G29" s="53">
        <f>(G28/(1+C29))/100</f>
        <v>4.3066581502362825E-2</v>
      </c>
      <c r="I29" s="40">
        <f>SUM(I18:I27)</f>
        <v>954.49999999676879</v>
      </c>
    </row>
    <row r="30" spans="1:11" x14ac:dyDescent="0.25">
      <c r="C30" s="19"/>
    </row>
  </sheetData>
  <pageMargins left="0.7" right="0.7" top="0.78740157499999996" bottom="0.78740157499999996" header="0.3" footer="0.3"/>
  <pageSetup paperSize="9" orientation="portrait" horizontalDpi="200" verticalDpi="200" r:id="rId1"/>
  <customProperties>
    <customPr name="LastActive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047C-45ED-489A-B045-AAB2674B2294}">
  <sheetPr codeName="List5"/>
  <dimension ref="A1:M6882"/>
  <sheetViews>
    <sheetView tabSelected="1" zoomScaleNormal="100" workbookViewId="0">
      <selection activeCell="K19" sqref="K19"/>
    </sheetView>
  </sheetViews>
  <sheetFormatPr defaultRowHeight="15" x14ac:dyDescent="0.25"/>
  <cols>
    <col min="1" max="1" width="3.5703125" customWidth="1"/>
    <col min="2" max="2" width="29" bestFit="1" customWidth="1"/>
    <col min="3" max="3" width="11" bestFit="1" customWidth="1"/>
    <col min="4" max="4" width="2.42578125" customWidth="1"/>
    <col min="5" max="5" width="32.28515625" bestFit="1" customWidth="1"/>
    <col min="6" max="6" width="12.5703125" bestFit="1" customWidth="1"/>
    <col min="7" max="7" width="10.85546875" bestFit="1" customWidth="1"/>
    <col min="8" max="8" width="10.140625" bestFit="1" customWidth="1"/>
    <col min="9" max="9" width="10.85546875" bestFit="1" customWidth="1"/>
    <col min="10" max="10" width="10.42578125" bestFit="1" customWidth="1"/>
    <col min="11" max="11" width="11.5703125" bestFit="1" customWidth="1"/>
    <col min="13" max="13" width="10" bestFit="1" customWidth="1"/>
  </cols>
  <sheetData>
    <row r="1" spans="2:10" x14ac:dyDescent="0.25">
      <c r="B1" s="28" t="s">
        <v>18</v>
      </c>
    </row>
    <row r="2" spans="2:10" x14ac:dyDescent="0.25">
      <c r="B2" s="14" t="s">
        <v>11</v>
      </c>
    </row>
    <row r="3" spans="2:10" ht="15.75" thickBot="1" x14ac:dyDescent="0.3">
      <c r="B3" s="22"/>
    </row>
    <row r="4" spans="2:10" x14ac:dyDescent="0.25">
      <c r="B4" s="25" t="s">
        <v>4</v>
      </c>
      <c r="C4" s="74">
        <v>1000</v>
      </c>
      <c r="E4" s="25" t="s">
        <v>14</v>
      </c>
      <c r="F4" s="72">
        <v>3.7724870575329472E-2</v>
      </c>
    </row>
    <row r="5" spans="2:10" x14ac:dyDescent="0.25">
      <c r="B5" s="59" t="s">
        <v>3</v>
      </c>
      <c r="C5" s="75">
        <v>982.34379999999999</v>
      </c>
      <c r="E5" s="59" t="s">
        <v>56</v>
      </c>
      <c r="F5" s="62">
        <v>6.4099500466863829E-2</v>
      </c>
    </row>
    <row r="6" spans="2:10" x14ac:dyDescent="0.25">
      <c r="B6" s="59" t="s">
        <v>8</v>
      </c>
      <c r="C6" s="76">
        <v>45986</v>
      </c>
      <c r="D6" s="1"/>
      <c r="E6" s="59" t="s">
        <v>52</v>
      </c>
      <c r="F6" s="71">
        <v>6.6517645825919542</v>
      </c>
    </row>
    <row r="7" spans="2:10" x14ac:dyDescent="0.25">
      <c r="B7" s="59" t="s">
        <v>0</v>
      </c>
      <c r="C7" s="82">
        <v>48625</v>
      </c>
      <c r="D7" s="1"/>
      <c r="E7" s="59" t="s">
        <v>54</v>
      </c>
      <c r="F7" s="73">
        <v>3.7724870575329472E-2</v>
      </c>
    </row>
    <row r="8" spans="2:10" x14ac:dyDescent="0.25">
      <c r="B8" s="59" t="s">
        <v>21</v>
      </c>
      <c r="C8" s="77">
        <v>0</v>
      </c>
      <c r="D8" s="30"/>
      <c r="E8" s="59" t="s">
        <v>59</v>
      </c>
      <c r="F8" s="62">
        <v>6.4099500466863829E-2</v>
      </c>
    </row>
    <row r="9" spans="2:10" ht="15.75" thickBot="1" x14ac:dyDescent="0.3">
      <c r="B9" s="59" t="s">
        <v>50</v>
      </c>
      <c r="C9" s="78">
        <v>0</v>
      </c>
      <c r="D9" s="1"/>
      <c r="E9" s="56" t="s">
        <v>60</v>
      </c>
      <c r="F9" s="65">
        <v>6.6517645825919542</v>
      </c>
    </row>
    <row r="10" spans="2:10" x14ac:dyDescent="0.25">
      <c r="B10" s="59"/>
      <c r="C10" s="79"/>
      <c r="D10" s="1"/>
    </row>
    <row r="11" spans="2:10" ht="15.75" thickBot="1" x14ac:dyDescent="0.3">
      <c r="B11" s="59" t="s">
        <v>7</v>
      </c>
      <c r="C11" s="80">
        <v>2</v>
      </c>
      <c r="D11" s="7"/>
      <c r="E11" s="57" t="s">
        <v>53</v>
      </c>
    </row>
    <row r="12" spans="2:10" x14ac:dyDescent="0.25">
      <c r="B12" s="59" t="s">
        <v>16</v>
      </c>
      <c r="C12" s="81">
        <v>3.5000000000000003E-2</v>
      </c>
      <c r="D12" s="9"/>
      <c r="E12" s="25" t="s">
        <v>5</v>
      </c>
      <c r="F12" s="58">
        <v>2.4E-2</v>
      </c>
      <c r="H12" s="45"/>
    </row>
    <row r="13" spans="2:10" ht="15.75" thickBot="1" x14ac:dyDescent="0.3">
      <c r="B13" s="59"/>
      <c r="C13" s="62"/>
      <c r="D13" s="9"/>
      <c r="E13" s="56" t="s">
        <v>55</v>
      </c>
      <c r="F13" s="65">
        <v>1075.090752712654</v>
      </c>
    </row>
    <row r="14" spans="2:10" x14ac:dyDescent="0.25">
      <c r="B14" s="59" t="s">
        <v>12</v>
      </c>
      <c r="C14" s="76">
        <v>46068</v>
      </c>
      <c r="D14" s="1"/>
      <c r="F14" s="84"/>
    </row>
    <row r="15" spans="2:10" x14ac:dyDescent="0.25">
      <c r="B15" s="59" t="s">
        <v>29</v>
      </c>
      <c r="C15" s="76">
        <v>46249</v>
      </c>
      <c r="D15" s="1"/>
      <c r="F15" s="4"/>
    </row>
    <row r="16" spans="2:10" x14ac:dyDescent="0.25">
      <c r="B16" s="59" t="s">
        <v>23</v>
      </c>
      <c r="C16" s="76">
        <v>45884</v>
      </c>
      <c r="D16" s="1"/>
      <c r="J16" s="8"/>
    </row>
    <row r="17" spans="1:13" x14ac:dyDescent="0.25">
      <c r="B17" s="59" t="s">
        <v>61</v>
      </c>
      <c r="C17" s="82" t="s">
        <v>63</v>
      </c>
      <c r="D17" s="1"/>
    </row>
    <row r="18" spans="1:13" x14ac:dyDescent="0.25">
      <c r="B18" s="59" t="s">
        <v>30</v>
      </c>
      <c r="C18" s="76">
        <v>48625</v>
      </c>
      <c r="D18" s="1"/>
    </row>
    <row r="19" spans="1:13" ht="15.75" thickBot="1" x14ac:dyDescent="0.3">
      <c r="B19" s="56" t="s">
        <v>64</v>
      </c>
      <c r="C19" s="83" t="s">
        <v>62</v>
      </c>
      <c r="D19" s="1"/>
      <c r="J19" s="85"/>
    </row>
    <row r="20" spans="1:13" x14ac:dyDescent="0.25">
      <c r="C20" s="1"/>
      <c r="D20" s="1"/>
      <c r="E20" s="60"/>
    </row>
    <row r="21" spans="1:13" x14ac:dyDescent="0.25">
      <c r="B21" t="s">
        <v>51</v>
      </c>
      <c r="C21" s="86">
        <v>-982.34379999999999</v>
      </c>
      <c r="D21" s="4"/>
      <c r="E21" s="63" t="s">
        <v>13</v>
      </c>
      <c r="F21" s="64" t="s">
        <v>57</v>
      </c>
      <c r="G21" s="64" t="s">
        <v>58</v>
      </c>
      <c r="H21" s="68"/>
      <c r="I21" s="68"/>
    </row>
    <row r="22" spans="1:13" x14ac:dyDescent="0.25">
      <c r="A22">
        <v>1</v>
      </c>
      <c r="B22" s="1" t="s">
        <v>33</v>
      </c>
      <c r="C22" s="54">
        <v>17.5</v>
      </c>
      <c r="D22" s="5"/>
      <c r="E22" s="66">
        <v>17.292490118577074</v>
      </c>
      <c r="F22" s="66">
        <v>17.176018463237448</v>
      </c>
      <c r="G22" s="66">
        <v>17.176018463237448</v>
      </c>
      <c r="H22" s="67"/>
      <c r="I22" s="67"/>
      <c r="J22" s="61"/>
      <c r="K22" s="61"/>
    </row>
    <row r="23" spans="1:13" x14ac:dyDescent="0.25">
      <c r="A23">
        <v>2</v>
      </c>
      <c r="B23" s="1" t="s">
        <v>43</v>
      </c>
      <c r="C23" s="54">
        <v>17.5</v>
      </c>
      <c r="D23" s="5"/>
      <c r="E23" s="66">
        <v>17.087440828633476</v>
      </c>
      <c r="F23" s="66">
        <v>16.858034871398498</v>
      </c>
      <c r="G23" s="66">
        <v>33.716069742796996</v>
      </c>
      <c r="H23" s="67"/>
      <c r="I23" s="67"/>
      <c r="J23" s="61"/>
      <c r="K23" s="61"/>
    </row>
    <row r="24" spans="1:13" x14ac:dyDescent="0.25">
      <c r="A24">
        <v>3</v>
      </c>
      <c r="B24" s="1" t="s">
        <v>34</v>
      </c>
      <c r="C24" s="54">
        <v>17.5</v>
      </c>
      <c r="D24" s="5"/>
      <c r="E24" s="66">
        <v>16.884822953195133</v>
      </c>
      <c r="F24" s="66">
        <v>16.545938183145221</v>
      </c>
      <c r="G24" s="66">
        <v>49.63781454943566</v>
      </c>
      <c r="H24" s="67"/>
      <c r="I24" s="67"/>
      <c r="J24" s="61"/>
      <c r="K24" s="61"/>
    </row>
    <row r="25" spans="1:13" x14ac:dyDescent="0.25">
      <c r="A25">
        <v>4</v>
      </c>
      <c r="B25" s="1" t="s">
        <v>44</v>
      </c>
      <c r="C25" s="54">
        <v>17.5</v>
      </c>
      <c r="D25" s="5"/>
      <c r="E25" s="66">
        <v>16.684607661260014</v>
      </c>
      <c r="F25" s="66">
        <v>16.239619412873591</v>
      </c>
      <c r="G25" s="66">
        <v>64.958477651494363</v>
      </c>
      <c r="H25" s="67"/>
      <c r="I25" s="67"/>
      <c r="J25" s="61"/>
      <c r="K25" s="61"/>
    </row>
    <row r="26" spans="1:13" x14ac:dyDescent="0.25">
      <c r="A26">
        <v>5</v>
      </c>
      <c r="B26" s="1" t="s">
        <v>35</v>
      </c>
      <c r="C26" s="54">
        <v>17.5</v>
      </c>
      <c r="D26" s="5"/>
      <c r="E26" s="66">
        <v>16.486766463695663</v>
      </c>
      <c r="F26" s="66">
        <v>15.938971592655202</v>
      </c>
      <c r="G26" s="66">
        <v>79.694857963276007</v>
      </c>
      <c r="H26" s="67"/>
      <c r="I26" s="67"/>
      <c r="J26" s="61"/>
      <c r="K26" s="61"/>
    </row>
    <row r="27" spans="1:13" x14ac:dyDescent="0.25">
      <c r="A27">
        <v>6</v>
      </c>
      <c r="B27" s="1" t="s">
        <v>45</v>
      </c>
      <c r="C27" s="54">
        <v>17.5</v>
      </c>
      <c r="D27" s="5"/>
      <c r="E27" s="66">
        <v>16.291271209185439</v>
      </c>
      <c r="F27" s="66">
        <v>15.643889734883599</v>
      </c>
      <c r="G27" s="66">
        <v>93.863338409301591</v>
      </c>
      <c r="H27" s="67"/>
      <c r="I27" s="67"/>
      <c r="J27" s="61"/>
      <c r="K27" s="61"/>
    </row>
    <row r="28" spans="1:13" x14ac:dyDescent="0.25">
      <c r="A28">
        <v>7</v>
      </c>
      <c r="B28" s="1" t="s">
        <v>36</v>
      </c>
      <c r="C28" s="54">
        <v>17.5</v>
      </c>
      <c r="D28" s="5"/>
      <c r="E28" s="66">
        <v>16.098094080222765</v>
      </c>
      <c r="F28" s="66">
        <v>15.354270795612086</v>
      </c>
      <c r="G28" s="66">
        <v>107.47989556928461</v>
      </c>
      <c r="H28" s="67"/>
      <c r="I28" s="67"/>
      <c r="J28" s="61"/>
      <c r="K28" s="61"/>
    </row>
    <row r="29" spans="1:13" x14ac:dyDescent="0.25">
      <c r="A29">
        <v>8</v>
      </c>
      <c r="B29" s="1" t="s">
        <v>46</v>
      </c>
      <c r="C29" s="54">
        <v>17.5</v>
      </c>
      <c r="D29" s="5"/>
      <c r="E29" s="66">
        <v>15.907207589152927</v>
      </c>
      <c r="F29" s="66">
        <v>15.070013638570328</v>
      </c>
      <c r="G29" s="66">
        <v>120.56010910856263</v>
      </c>
      <c r="H29" s="67"/>
      <c r="I29" s="67"/>
      <c r="J29" s="61"/>
      <c r="K29" s="61"/>
    </row>
    <row r="30" spans="1:13" x14ac:dyDescent="0.25">
      <c r="A30">
        <v>9</v>
      </c>
      <c r="B30" s="1" t="s">
        <v>37</v>
      </c>
      <c r="C30" s="54">
        <v>17.5</v>
      </c>
      <c r="D30" s="5"/>
      <c r="E30" s="66">
        <v>15.718584574261786</v>
      </c>
      <c r="F30" s="66">
        <v>14.791018999847093</v>
      </c>
      <c r="G30" s="66">
        <v>133.11917099862384</v>
      </c>
      <c r="H30" s="67"/>
      <c r="I30" s="67"/>
      <c r="J30" s="61"/>
      <c r="K30" s="61"/>
    </row>
    <row r="31" spans="1:13" x14ac:dyDescent="0.25">
      <c r="A31">
        <v>10</v>
      </c>
      <c r="B31" s="1" t="s">
        <v>47</v>
      </c>
      <c r="C31" s="54">
        <v>17.5</v>
      </c>
      <c r="D31" s="5"/>
      <c r="E31" s="66">
        <v>15.532198195910857</v>
      </c>
      <c r="F31" s="66">
        <v>14.517189453226834</v>
      </c>
      <c r="G31" s="66">
        <v>145.17189453226834</v>
      </c>
      <c r="H31" s="67"/>
      <c r="I31" s="67"/>
      <c r="J31" s="61"/>
      <c r="K31" s="61"/>
      <c r="M31" s="67"/>
    </row>
    <row r="32" spans="1:13" x14ac:dyDescent="0.25">
      <c r="A32">
        <v>11</v>
      </c>
      <c r="B32" s="1" t="s">
        <v>38</v>
      </c>
      <c r="C32" s="54">
        <v>17.5</v>
      </c>
      <c r="D32" s="5"/>
      <c r="E32" s="66">
        <v>15.348021932718238</v>
      </c>
      <c r="F32" s="66">
        <v>14.248429376168001</v>
      </c>
      <c r="G32" s="66">
        <v>156.73272313784801</v>
      </c>
      <c r="H32" s="67"/>
      <c r="I32" s="67"/>
      <c r="J32" s="61"/>
      <c r="K32" s="61"/>
    </row>
    <row r="33" spans="1:11" x14ac:dyDescent="0.25">
      <c r="A33">
        <v>12</v>
      </c>
      <c r="B33" s="1" t="s">
        <v>48</v>
      </c>
      <c r="C33" s="54">
        <v>17.5</v>
      </c>
      <c r="D33" s="5"/>
      <c r="E33" s="66">
        <v>15.166029577784821</v>
      </c>
      <c r="F33" s="66">
        <v>13.984644916411225</v>
      </c>
      <c r="G33" s="66">
        <v>167.8157389969347</v>
      </c>
      <c r="H33" s="67"/>
      <c r="I33" s="67"/>
      <c r="J33" s="61"/>
      <c r="K33" s="61"/>
    </row>
    <row r="34" spans="1:11" x14ac:dyDescent="0.25">
      <c r="A34">
        <v>13</v>
      </c>
      <c r="B34" s="1" t="s">
        <v>39</v>
      </c>
      <c r="C34" s="54">
        <v>17.5</v>
      </c>
      <c r="D34" s="5"/>
      <c r="E34" s="66">
        <v>14.986195234965235</v>
      </c>
      <c r="F34" s="66">
        <v>13.725743959205653</v>
      </c>
      <c r="G34" s="66">
        <v>178.4346714696735</v>
      </c>
      <c r="H34" s="67"/>
      <c r="I34" s="67"/>
      <c r="J34" s="61"/>
      <c r="K34" s="61"/>
    </row>
    <row r="35" spans="1:11" x14ac:dyDescent="0.25">
      <c r="A35">
        <v>14</v>
      </c>
      <c r="B35" s="1" t="s">
        <v>49</v>
      </c>
      <c r="C35" s="54">
        <v>17.5</v>
      </c>
      <c r="D35" s="5"/>
      <c r="E35" s="66">
        <v>14.808493315183039</v>
      </c>
      <c r="F35" s="66">
        <v>13.471636095142067</v>
      </c>
      <c r="G35" s="66">
        <v>188.60290533198895</v>
      </c>
      <c r="H35" s="67"/>
      <c r="I35" s="67"/>
      <c r="J35" s="61"/>
      <c r="K35" s="61"/>
    </row>
    <row r="36" spans="1:11" x14ac:dyDescent="0.25">
      <c r="A36">
        <v>15</v>
      </c>
      <c r="B36" s="1" t="s">
        <v>40</v>
      </c>
      <c r="C36" s="54">
        <v>1017.5</v>
      </c>
      <c r="D36" s="5"/>
      <c r="E36" s="66">
        <v>850.79852897790749</v>
      </c>
      <c r="F36" s="66">
        <v>768.77838050752428</v>
      </c>
      <c r="G36" s="66">
        <v>11531.675707612863</v>
      </c>
      <c r="H36" s="67"/>
      <c r="I36" s="67"/>
      <c r="J36" s="61"/>
      <c r="K36" s="61"/>
    </row>
    <row r="37" spans="1:11" x14ac:dyDescent="0.25">
      <c r="B37" s="1"/>
      <c r="C37" s="54"/>
      <c r="D37" s="5"/>
      <c r="E37" s="66"/>
      <c r="F37" s="66"/>
      <c r="G37" s="66"/>
      <c r="H37" s="67"/>
      <c r="I37" s="67"/>
      <c r="J37" s="61"/>
      <c r="K37" s="61"/>
    </row>
    <row r="38" spans="1:11" x14ac:dyDescent="0.25">
      <c r="B38" s="1"/>
      <c r="C38" s="54"/>
      <c r="D38" s="5"/>
      <c r="E38" s="66"/>
      <c r="F38" s="66"/>
      <c r="G38" s="66"/>
      <c r="H38" s="67"/>
      <c r="I38" s="67"/>
      <c r="J38" s="61"/>
      <c r="K38" s="61"/>
    </row>
    <row r="39" spans="1:11" x14ac:dyDescent="0.25">
      <c r="B39" s="1"/>
      <c r="C39" s="54"/>
      <c r="D39" s="5"/>
      <c r="E39" s="66"/>
      <c r="F39" s="66"/>
      <c r="G39" s="66"/>
      <c r="H39" s="67"/>
      <c r="I39" s="67"/>
      <c r="J39" s="61"/>
      <c r="K39" s="61"/>
    </row>
    <row r="40" spans="1:11" x14ac:dyDescent="0.25">
      <c r="B40" s="1"/>
      <c r="C40" s="54"/>
      <c r="D40" s="5"/>
      <c r="E40" s="66"/>
      <c r="F40" s="66"/>
      <c r="G40" s="66"/>
      <c r="H40" s="67"/>
      <c r="I40" s="67"/>
      <c r="J40" s="61"/>
      <c r="K40" s="61"/>
    </row>
    <row r="41" spans="1:11" x14ac:dyDescent="0.25">
      <c r="B41" s="1"/>
      <c r="C41" s="54"/>
      <c r="D41" s="5"/>
      <c r="E41" s="66"/>
      <c r="F41" s="66"/>
      <c r="G41" s="66"/>
      <c r="H41" s="67"/>
      <c r="I41" s="67"/>
    </row>
    <row r="42" spans="1:11" x14ac:dyDescent="0.25">
      <c r="B42" s="1"/>
      <c r="C42" s="54"/>
      <c r="D42" s="5"/>
      <c r="E42" s="66"/>
      <c r="F42" s="66"/>
      <c r="G42" s="66"/>
      <c r="H42" s="67"/>
      <c r="I42" s="67"/>
      <c r="J42" s="67"/>
    </row>
    <row r="43" spans="1:11" x14ac:dyDescent="0.25">
      <c r="C43" s="54"/>
      <c r="D43" s="9"/>
      <c r="E43" s="70"/>
      <c r="F43" s="66"/>
      <c r="G43" s="66"/>
      <c r="H43" s="67"/>
      <c r="I43" s="67"/>
    </row>
    <row r="44" spans="1:11" x14ac:dyDescent="0.25">
      <c r="C44" s="55"/>
      <c r="E44" s="66"/>
      <c r="F44" s="66"/>
      <c r="G44" s="66"/>
      <c r="H44" s="67"/>
      <c r="I44" s="67"/>
    </row>
    <row r="45" spans="1:11" x14ac:dyDescent="0.25">
      <c r="C45" s="54"/>
      <c r="E45" s="66"/>
      <c r="F45" s="66"/>
      <c r="G45" s="66"/>
      <c r="H45" s="67"/>
      <c r="I45" s="67"/>
    </row>
    <row r="46" spans="1:11" x14ac:dyDescent="0.25">
      <c r="C46" s="54"/>
      <c r="E46" s="66"/>
      <c r="F46" s="66"/>
      <c r="G46" s="66"/>
      <c r="H46" s="67"/>
      <c r="I46" s="67"/>
    </row>
    <row r="47" spans="1:11" x14ac:dyDescent="0.25">
      <c r="C47" s="54"/>
      <c r="E47" s="66"/>
      <c r="F47" s="66"/>
      <c r="G47" s="66"/>
      <c r="H47" s="67"/>
      <c r="I47" s="67"/>
    </row>
    <row r="48" spans="1:11" x14ac:dyDescent="0.25">
      <c r="C48" s="54"/>
      <c r="E48" s="66"/>
      <c r="F48" s="66"/>
      <c r="G48" s="66"/>
      <c r="H48" s="67"/>
      <c r="I48" s="67"/>
    </row>
    <row r="49" spans="3:9" x14ac:dyDescent="0.25">
      <c r="C49" s="54"/>
      <c r="E49" s="66"/>
      <c r="F49" s="66"/>
      <c r="G49" s="66"/>
      <c r="H49" s="67"/>
      <c r="I49" s="67"/>
    </row>
    <row r="50" spans="3:9" x14ac:dyDescent="0.25">
      <c r="C50" s="54"/>
      <c r="E50" s="66"/>
      <c r="F50" s="66"/>
      <c r="G50" s="66"/>
      <c r="H50" s="67"/>
      <c r="I50" s="67"/>
    </row>
    <row r="51" spans="3:9" x14ac:dyDescent="0.25">
      <c r="C51" s="54"/>
      <c r="E51" s="66"/>
      <c r="F51" s="66"/>
      <c r="G51" s="66"/>
      <c r="H51" s="67"/>
      <c r="I51" s="67"/>
    </row>
    <row r="52" spans="3:9" x14ac:dyDescent="0.25">
      <c r="C52" s="54"/>
      <c r="E52" s="66"/>
      <c r="F52" s="66"/>
      <c r="G52" s="66"/>
      <c r="H52" s="67"/>
      <c r="I52" s="67"/>
    </row>
    <row r="53" spans="3:9" x14ac:dyDescent="0.25">
      <c r="C53" s="54"/>
      <c r="E53" s="66"/>
      <c r="F53" s="66"/>
      <c r="G53" s="66"/>
      <c r="H53" s="67"/>
      <c r="I53" s="67"/>
    </row>
    <row r="54" spans="3:9" x14ac:dyDescent="0.25">
      <c r="C54" s="54"/>
      <c r="E54" s="66"/>
      <c r="F54" s="66"/>
      <c r="G54" s="66"/>
      <c r="H54" s="67"/>
      <c r="I54" s="67"/>
    </row>
    <row r="55" spans="3:9" x14ac:dyDescent="0.25">
      <c r="C55" s="54"/>
      <c r="E55" s="66"/>
      <c r="F55" s="66"/>
      <c r="G55" s="66"/>
      <c r="H55" s="67"/>
      <c r="I55" s="67"/>
    </row>
    <row r="56" spans="3:9" x14ac:dyDescent="0.25">
      <c r="C56" s="54"/>
      <c r="E56" s="66"/>
      <c r="F56" s="66"/>
      <c r="G56" s="66"/>
      <c r="H56" s="67"/>
      <c r="I56" s="67"/>
    </row>
    <row r="57" spans="3:9" x14ac:dyDescent="0.25">
      <c r="C57" s="54"/>
      <c r="E57" s="66"/>
      <c r="F57" s="66"/>
      <c r="G57" s="66"/>
      <c r="H57" s="67"/>
      <c r="I57" s="67"/>
    </row>
    <row r="58" spans="3:9" x14ac:dyDescent="0.25">
      <c r="C58" s="54"/>
      <c r="E58" s="66"/>
      <c r="F58" s="66"/>
      <c r="G58" s="66"/>
      <c r="H58" s="67"/>
      <c r="I58" s="67"/>
    </row>
    <row r="59" spans="3:9" x14ac:dyDescent="0.25">
      <c r="C59" s="54"/>
      <c r="E59" s="66"/>
      <c r="F59" s="66"/>
      <c r="G59" s="66"/>
      <c r="H59" s="67"/>
      <c r="I59" s="67"/>
    </row>
    <row r="60" spans="3:9" x14ac:dyDescent="0.25">
      <c r="C60" s="54"/>
      <c r="E60" s="66"/>
      <c r="F60" s="66"/>
      <c r="G60" s="66"/>
      <c r="H60" s="67"/>
      <c r="I60" s="67"/>
    </row>
    <row r="61" spans="3:9" x14ac:dyDescent="0.25">
      <c r="C61" s="54"/>
      <c r="E61" s="66"/>
      <c r="F61" s="66"/>
      <c r="G61" s="66"/>
      <c r="H61" s="67"/>
      <c r="I61" s="67"/>
    </row>
    <row r="62" spans="3:9" x14ac:dyDescent="0.25">
      <c r="C62" s="54"/>
      <c r="E62" s="66"/>
      <c r="F62" s="66"/>
      <c r="G62" s="66"/>
      <c r="H62" s="67"/>
      <c r="I62" s="67"/>
    </row>
    <row r="63" spans="3:9" x14ac:dyDescent="0.25">
      <c r="C63" s="54"/>
      <c r="E63" s="66"/>
      <c r="F63" s="66"/>
      <c r="G63" s="66"/>
      <c r="H63" s="67"/>
      <c r="I63" s="67"/>
    </row>
    <row r="64" spans="3:9" x14ac:dyDescent="0.25">
      <c r="C64" s="54"/>
      <c r="E64" s="66"/>
      <c r="F64" s="66"/>
      <c r="G64" s="66"/>
      <c r="H64" s="67"/>
      <c r="I64" s="67"/>
    </row>
    <row r="65" spans="3:9" x14ac:dyDescent="0.25">
      <c r="C65" s="54"/>
      <c r="E65" s="66"/>
      <c r="F65" s="66"/>
      <c r="G65" s="66"/>
      <c r="H65" s="67"/>
      <c r="I65" s="67"/>
    </row>
    <row r="66" spans="3:9" x14ac:dyDescent="0.25">
      <c r="C66" s="54"/>
      <c r="E66" s="66"/>
      <c r="F66" s="66"/>
      <c r="G66" s="66"/>
      <c r="H66" s="67"/>
      <c r="I66" s="67"/>
    </row>
    <row r="67" spans="3:9" x14ac:dyDescent="0.25">
      <c r="C67" s="54"/>
      <c r="E67" s="66"/>
      <c r="F67" s="66"/>
      <c r="G67" s="66"/>
      <c r="H67" s="67"/>
      <c r="I67" s="67"/>
    </row>
    <row r="68" spans="3:9" x14ac:dyDescent="0.25">
      <c r="C68" s="54"/>
      <c r="E68" s="66"/>
      <c r="F68" s="66"/>
      <c r="G68" s="66"/>
      <c r="H68" s="67"/>
      <c r="I68" s="67"/>
    </row>
    <row r="69" spans="3:9" x14ac:dyDescent="0.25">
      <c r="C69" s="54"/>
      <c r="E69" s="66"/>
      <c r="F69" s="66"/>
      <c r="G69" s="66"/>
      <c r="H69" s="67"/>
      <c r="I69" s="67"/>
    </row>
    <row r="70" spans="3:9" x14ac:dyDescent="0.25">
      <c r="C70" s="54"/>
      <c r="E70" s="66"/>
      <c r="F70" s="66"/>
      <c r="G70" s="66"/>
      <c r="H70" s="67"/>
      <c r="I70" s="67"/>
    </row>
    <row r="71" spans="3:9" x14ac:dyDescent="0.25">
      <c r="C71" s="54"/>
      <c r="E71" s="66"/>
      <c r="F71" s="66"/>
      <c r="G71" s="66"/>
      <c r="H71" s="67"/>
      <c r="I71" s="67"/>
    </row>
    <row r="72" spans="3:9" x14ac:dyDescent="0.25">
      <c r="C72" s="54"/>
      <c r="E72" s="66"/>
      <c r="F72" s="66"/>
      <c r="G72" s="66"/>
      <c r="H72" s="67"/>
      <c r="I72" s="67"/>
    </row>
    <row r="73" spans="3:9" x14ac:dyDescent="0.25">
      <c r="C73" s="54"/>
      <c r="E73" s="66"/>
      <c r="F73" s="66"/>
      <c r="G73" s="66"/>
      <c r="H73" s="67"/>
      <c r="I73" s="67"/>
    </row>
    <row r="74" spans="3:9" x14ac:dyDescent="0.25">
      <c r="C74" s="54"/>
      <c r="E74" s="66"/>
      <c r="F74" s="66"/>
      <c r="G74" s="66"/>
      <c r="H74" s="67"/>
      <c r="I74" s="67"/>
    </row>
    <row r="75" spans="3:9" x14ac:dyDescent="0.25">
      <c r="C75" s="54"/>
      <c r="E75" s="66"/>
      <c r="F75" s="66"/>
      <c r="G75" s="66"/>
      <c r="H75" s="67"/>
      <c r="I75" s="67"/>
    </row>
    <row r="76" spans="3:9" x14ac:dyDescent="0.25">
      <c r="C76" s="54"/>
      <c r="E76" s="66"/>
      <c r="F76" s="66"/>
      <c r="G76" s="66"/>
      <c r="H76" s="67"/>
      <c r="I76" s="67"/>
    </row>
    <row r="77" spans="3:9" x14ac:dyDescent="0.25">
      <c r="C77" s="54"/>
      <c r="E77" s="66"/>
      <c r="F77" s="66"/>
      <c r="G77" s="66"/>
      <c r="H77" s="67"/>
      <c r="I77" s="67"/>
    </row>
    <row r="78" spans="3:9" x14ac:dyDescent="0.25">
      <c r="C78" s="54"/>
      <c r="E78" s="66"/>
      <c r="F78" s="66"/>
      <c r="G78" s="66"/>
      <c r="H78" s="67"/>
      <c r="I78" s="67"/>
    </row>
    <row r="79" spans="3:9" x14ac:dyDescent="0.25">
      <c r="C79" s="54"/>
      <c r="E79" s="66"/>
      <c r="F79" s="66"/>
      <c r="G79" s="66"/>
      <c r="H79" s="67"/>
      <c r="I79" s="67"/>
    </row>
    <row r="80" spans="3:9" x14ac:dyDescent="0.25">
      <c r="C80" s="54"/>
      <c r="E80" s="66"/>
      <c r="F80" s="66"/>
      <c r="G80" s="66"/>
      <c r="H80" s="67"/>
      <c r="I80" s="67"/>
    </row>
    <row r="81" spans="3:9" x14ac:dyDescent="0.25">
      <c r="C81" s="54"/>
      <c r="E81" s="66"/>
      <c r="F81" s="66"/>
      <c r="G81" s="66"/>
      <c r="H81" s="67"/>
      <c r="I81" s="67"/>
    </row>
    <row r="82" spans="3:9" x14ac:dyDescent="0.25">
      <c r="C82" s="54"/>
      <c r="E82" s="66"/>
      <c r="F82" s="66"/>
      <c r="G82" s="66"/>
      <c r="H82" s="67"/>
      <c r="I82" s="67"/>
    </row>
    <row r="83" spans="3:9" x14ac:dyDescent="0.25">
      <c r="C83" s="54"/>
      <c r="E83" s="66"/>
      <c r="F83" s="66"/>
      <c r="G83" s="66"/>
      <c r="H83" s="67"/>
      <c r="I83" s="67"/>
    </row>
    <row r="84" spans="3:9" x14ac:dyDescent="0.25">
      <c r="C84" s="54"/>
      <c r="E84" s="66"/>
      <c r="F84" s="66"/>
      <c r="G84" s="66"/>
      <c r="H84" s="67"/>
      <c r="I84" s="67"/>
    </row>
    <row r="85" spans="3:9" x14ac:dyDescent="0.25">
      <c r="C85" s="54"/>
      <c r="E85" s="66"/>
      <c r="F85" s="66"/>
      <c r="G85" s="66"/>
      <c r="H85" s="67"/>
      <c r="I85" s="67"/>
    </row>
    <row r="86" spans="3:9" x14ac:dyDescent="0.25">
      <c r="C86" s="54"/>
      <c r="E86" s="66"/>
      <c r="F86" s="66"/>
      <c r="G86" s="66"/>
      <c r="H86" s="67"/>
      <c r="I86" s="67"/>
    </row>
    <row r="87" spans="3:9" x14ac:dyDescent="0.25">
      <c r="C87" s="54"/>
      <c r="E87" s="66"/>
      <c r="F87" s="66"/>
      <c r="G87" s="66"/>
      <c r="H87" s="67"/>
      <c r="I87" s="67"/>
    </row>
    <row r="88" spans="3:9" x14ac:dyDescent="0.25">
      <c r="C88" s="54"/>
      <c r="E88" s="66"/>
      <c r="F88" s="66"/>
      <c r="G88" s="66"/>
      <c r="H88" s="67"/>
      <c r="I88" s="67"/>
    </row>
    <row r="89" spans="3:9" x14ac:dyDescent="0.25">
      <c r="C89" s="54"/>
      <c r="E89" s="66"/>
      <c r="F89" s="66"/>
      <c r="G89" s="66"/>
      <c r="H89" s="67"/>
      <c r="I89" s="67"/>
    </row>
    <row r="90" spans="3:9" x14ac:dyDescent="0.25">
      <c r="C90" s="54"/>
      <c r="E90" s="66"/>
      <c r="F90" s="66"/>
      <c r="G90" s="66"/>
      <c r="H90" s="67"/>
      <c r="I90" s="67"/>
    </row>
    <row r="91" spans="3:9" x14ac:dyDescent="0.25">
      <c r="C91" s="54"/>
      <c r="E91" s="66"/>
      <c r="F91" s="66"/>
      <c r="G91" s="66"/>
      <c r="H91" s="67"/>
      <c r="I91" s="67"/>
    </row>
    <row r="92" spans="3:9" x14ac:dyDescent="0.25">
      <c r="C92" s="54"/>
      <c r="E92" s="66"/>
      <c r="F92" s="66"/>
      <c r="G92" s="66"/>
      <c r="H92" s="67"/>
      <c r="I92" s="67"/>
    </row>
    <row r="93" spans="3:9" x14ac:dyDescent="0.25">
      <c r="C93" s="54"/>
      <c r="E93" s="66"/>
      <c r="F93" s="66"/>
      <c r="G93" s="66"/>
      <c r="H93" s="67"/>
      <c r="I93" s="67"/>
    </row>
    <row r="94" spans="3:9" x14ac:dyDescent="0.25">
      <c r="C94" s="54"/>
      <c r="E94" s="66"/>
      <c r="F94" s="66"/>
      <c r="G94" s="66"/>
      <c r="H94" s="67"/>
      <c r="I94" s="67"/>
    </row>
    <row r="95" spans="3:9" x14ac:dyDescent="0.25">
      <c r="C95" s="54"/>
      <c r="E95" s="66"/>
      <c r="F95" s="66"/>
      <c r="G95" s="66"/>
      <c r="H95" s="67"/>
      <c r="I95" s="67"/>
    </row>
    <row r="96" spans="3:9" x14ac:dyDescent="0.25">
      <c r="C96" s="54"/>
      <c r="E96" s="66"/>
      <c r="F96" s="66"/>
      <c r="G96" s="66"/>
      <c r="H96" s="67"/>
      <c r="I96" s="67"/>
    </row>
    <row r="97" spans="3:9" x14ac:dyDescent="0.25">
      <c r="C97" s="54"/>
      <c r="E97" s="66"/>
      <c r="F97" s="66"/>
      <c r="G97" s="66"/>
      <c r="H97" s="67"/>
      <c r="I97" s="67"/>
    </row>
    <row r="98" spans="3:9" x14ac:dyDescent="0.25">
      <c r="C98" s="54"/>
      <c r="E98" s="66"/>
      <c r="F98" s="66"/>
      <c r="G98" s="66"/>
      <c r="H98" s="67"/>
      <c r="I98" s="67"/>
    </row>
    <row r="99" spans="3:9" x14ac:dyDescent="0.25">
      <c r="C99" s="54"/>
      <c r="E99" s="66"/>
      <c r="F99" s="66"/>
      <c r="G99" s="66"/>
      <c r="H99" s="67"/>
      <c r="I99" s="67"/>
    </row>
    <row r="100" spans="3:9" x14ac:dyDescent="0.25">
      <c r="C100" s="54"/>
      <c r="E100" s="66"/>
      <c r="F100" s="66"/>
      <c r="G100" s="66"/>
      <c r="H100" s="67"/>
      <c r="I100" s="67"/>
    </row>
    <row r="101" spans="3:9" x14ac:dyDescent="0.25">
      <c r="E101" s="66"/>
      <c r="F101" s="66"/>
      <c r="G101" s="66"/>
      <c r="H101" s="67"/>
      <c r="I101" s="67"/>
    </row>
    <row r="102" spans="3:9" x14ac:dyDescent="0.25">
      <c r="E102" s="66"/>
      <c r="F102" s="66"/>
      <c r="G102" s="66"/>
      <c r="H102" s="67"/>
      <c r="I102" s="67"/>
    </row>
    <row r="103" spans="3:9" x14ac:dyDescent="0.25">
      <c r="E103" s="66"/>
      <c r="F103" s="66"/>
      <c r="G103" s="66"/>
      <c r="H103" s="67"/>
      <c r="I103" s="67"/>
    </row>
    <row r="104" spans="3:9" x14ac:dyDescent="0.25">
      <c r="E104" s="66"/>
      <c r="F104" s="66"/>
      <c r="G104" s="66"/>
      <c r="H104" s="67"/>
      <c r="I104" s="67"/>
    </row>
    <row r="105" spans="3:9" x14ac:dyDescent="0.25">
      <c r="E105" s="66"/>
      <c r="F105" s="66"/>
      <c r="G105" s="66"/>
      <c r="H105" s="67"/>
      <c r="I105" s="67"/>
    </row>
    <row r="106" spans="3:9" x14ac:dyDescent="0.25">
      <c r="E106" s="66"/>
      <c r="F106" s="66"/>
      <c r="G106" s="66"/>
      <c r="H106" s="67"/>
      <c r="I106" s="67"/>
    </row>
    <row r="107" spans="3:9" x14ac:dyDescent="0.25">
      <c r="E107" s="66"/>
      <c r="F107" s="66"/>
      <c r="G107" s="66"/>
      <c r="H107" s="67"/>
      <c r="I107" s="67"/>
    </row>
    <row r="108" spans="3:9" x14ac:dyDescent="0.25">
      <c r="E108" s="66"/>
      <c r="F108" s="66"/>
      <c r="G108" s="66"/>
      <c r="H108" s="67"/>
      <c r="I108" s="67"/>
    </row>
    <row r="109" spans="3:9" x14ac:dyDescent="0.25">
      <c r="E109" s="66"/>
      <c r="F109" s="66"/>
      <c r="G109" s="66"/>
      <c r="H109" s="67"/>
      <c r="I109" s="67"/>
    </row>
    <row r="110" spans="3:9" x14ac:dyDescent="0.25">
      <c r="E110" s="66"/>
      <c r="F110" s="66"/>
      <c r="G110" s="66"/>
      <c r="H110" s="67"/>
      <c r="I110" s="67"/>
    </row>
    <row r="111" spans="3:9" x14ac:dyDescent="0.25">
      <c r="G111" s="67"/>
      <c r="H111" s="67"/>
      <c r="I111" s="67"/>
    </row>
    <row r="112" spans="3:9" x14ac:dyDescent="0.25">
      <c r="G112" s="67"/>
      <c r="H112" s="67"/>
      <c r="I112" s="67"/>
    </row>
    <row r="113" spans="7:9" x14ac:dyDescent="0.25">
      <c r="G113" s="67"/>
      <c r="H113" s="67"/>
      <c r="I113" s="67"/>
    </row>
    <row r="114" spans="7:9" x14ac:dyDescent="0.25">
      <c r="G114" s="67"/>
      <c r="H114" s="67"/>
      <c r="I114" s="67"/>
    </row>
    <row r="115" spans="7:9" x14ac:dyDescent="0.25">
      <c r="G115" s="67"/>
      <c r="H115" s="67"/>
      <c r="I115" s="67"/>
    </row>
    <row r="116" spans="7:9" x14ac:dyDescent="0.25">
      <c r="H116" s="67"/>
      <c r="I116" s="67"/>
    </row>
    <row r="117" spans="7:9" x14ac:dyDescent="0.25">
      <c r="H117" s="67"/>
      <c r="I117" s="67"/>
    </row>
    <row r="118" spans="7:9" x14ac:dyDescent="0.25">
      <c r="H118" s="67"/>
      <c r="I118" s="67"/>
    </row>
    <row r="119" spans="7:9" x14ac:dyDescent="0.25">
      <c r="H119" s="67"/>
      <c r="I119" s="67"/>
    </row>
    <row r="120" spans="7:9" x14ac:dyDescent="0.25">
      <c r="H120" s="67"/>
      <c r="I120" s="67"/>
    </row>
    <row r="121" spans="7:9" x14ac:dyDescent="0.25">
      <c r="H121" s="67"/>
      <c r="I121" s="67"/>
    </row>
    <row r="122" spans="7:9" x14ac:dyDescent="0.25">
      <c r="H122" s="67"/>
      <c r="I122" s="67"/>
    </row>
    <row r="123" spans="7:9" x14ac:dyDescent="0.25">
      <c r="H123" s="67"/>
      <c r="I123" s="67"/>
    </row>
    <row r="124" spans="7:9" x14ac:dyDescent="0.25">
      <c r="H124" s="67"/>
      <c r="I124" s="67"/>
    </row>
    <row r="125" spans="7:9" x14ac:dyDescent="0.25">
      <c r="H125" s="67"/>
      <c r="I125" s="67"/>
    </row>
    <row r="126" spans="7:9" x14ac:dyDescent="0.25">
      <c r="H126" s="67"/>
      <c r="I126" s="67"/>
    </row>
    <row r="127" spans="7:9" x14ac:dyDescent="0.25">
      <c r="H127" s="67"/>
      <c r="I127" s="67"/>
    </row>
    <row r="128" spans="7:9" x14ac:dyDescent="0.25">
      <c r="H128" s="67"/>
      <c r="I128" s="67"/>
    </row>
    <row r="129" spans="8:9" x14ac:dyDescent="0.25">
      <c r="H129" s="67"/>
      <c r="I129" s="67"/>
    </row>
    <row r="130" spans="8:9" x14ac:dyDescent="0.25">
      <c r="H130" s="67"/>
      <c r="I130" s="67"/>
    </row>
    <row r="131" spans="8:9" x14ac:dyDescent="0.25">
      <c r="H131" s="67"/>
      <c r="I131" s="67"/>
    </row>
    <row r="132" spans="8:9" x14ac:dyDescent="0.25">
      <c r="H132" s="67"/>
      <c r="I132" s="67"/>
    </row>
    <row r="133" spans="8:9" x14ac:dyDescent="0.25">
      <c r="H133" s="67"/>
      <c r="I133" s="67"/>
    </row>
    <row r="134" spans="8:9" x14ac:dyDescent="0.25">
      <c r="H134" s="67"/>
      <c r="I134" s="67"/>
    </row>
    <row r="135" spans="8:9" x14ac:dyDescent="0.25">
      <c r="H135" s="67"/>
      <c r="I135" s="67"/>
    </row>
    <row r="136" spans="8:9" x14ac:dyDescent="0.25">
      <c r="H136" s="67"/>
      <c r="I136" s="67"/>
    </row>
    <row r="137" spans="8:9" x14ac:dyDescent="0.25">
      <c r="H137" s="67"/>
      <c r="I137" s="67"/>
    </row>
    <row r="138" spans="8:9" x14ac:dyDescent="0.25">
      <c r="H138" s="67"/>
      <c r="I138" s="67"/>
    </row>
    <row r="139" spans="8:9" x14ac:dyDescent="0.25">
      <c r="H139" s="67"/>
      <c r="I139" s="67"/>
    </row>
    <row r="140" spans="8:9" x14ac:dyDescent="0.25">
      <c r="H140" s="67"/>
      <c r="I140" s="67"/>
    </row>
    <row r="141" spans="8:9" x14ac:dyDescent="0.25">
      <c r="H141" s="67"/>
      <c r="I141" s="67"/>
    </row>
    <row r="142" spans="8:9" x14ac:dyDescent="0.25">
      <c r="H142" s="67"/>
      <c r="I142" s="67"/>
    </row>
    <row r="143" spans="8:9" x14ac:dyDescent="0.25">
      <c r="H143" s="67"/>
      <c r="I143" s="67"/>
    </row>
    <row r="144" spans="8:9" x14ac:dyDescent="0.25">
      <c r="H144" s="67"/>
      <c r="I144" s="67"/>
    </row>
    <row r="145" spans="8:9" x14ac:dyDescent="0.25">
      <c r="H145" s="67"/>
      <c r="I145" s="67"/>
    </row>
    <row r="146" spans="8:9" x14ac:dyDescent="0.25">
      <c r="H146" s="67"/>
      <c r="I146" s="67"/>
    </row>
    <row r="147" spans="8:9" x14ac:dyDescent="0.25">
      <c r="H147" s="67"/>
      <c r="I147" s="67"/>
    </row>
    <row r="148" spans="8:9" x14ac:dyDescent="0.25">
      <c r="H148" s="67"/>
      <c r="I148" s="67"/>
    </row>
    <row r="149" spans="8:9" x14ac:dyDescent="0.25">
      <c r="H149" s="67"/>
      <c r="I149" s="67"/>
    </row>
    <row r="150" spans="8:9" x14ac:dyDescent="0.25">
      <c r="H150" s="67"/>
      <c r="I150" s="67"/>
    </row>
    <row r="151" spans="8:9" x14ac:dyDescent="0.25">
      <c r="H151" s="67"/>
      <c r="I151" s="67"/>
    </row>
    <row r="152" spans="8:9" x14ac:dyDescent="0.25">
      <c r="H152" s="67"/>
      <c r="I152" s="67"/>
    </row>
    <row r="153" spans="8:9" x14ac:dyDescent="0.25">
      <c r="H153" s="67"/>
      <c r="I153" s="67"/>
    </row>
    <row r="154" spans="8:9" x14ac:dyDescent="0.25">
      <c r="H154" s="67"/>
      <c r="I154" s="67"/>
    </row>
    <row r="155" spans="8:9" x14ac:dyDescent="0.25">
      <c r="H155" s="67"/>
      <c r="I155" s="67"/>
    </row>
    <row r="156" spans="8:9" x14ac:dyDescent="0.25">
      <c r="H156" s="67"/>
      <c r="I156" s="67"/>
    </row>
    <row r="157" spans="8:9" x14ac:dyDescent="0.25">
      <c r="H157" s="67"/>
      <c r="I157" s="67"/>
    </row>
    <row r="158" spans="8:9" x14ac:dyDescent="0.25">
      <c r="H158" s="67"/>
      <c r="I158" s="67"/>
    </row>
    <row r="159" spans="8:9" x14ac:dyDescent="0.25">
      <c r="H159" s="67"/>
      <c r="I159" s="67"/>
    </row>
    <row r="160" spans="8:9" x14ac:dyDescent="0.25">
      <c r="H160" s="67"/>
      <c r="I160" s="67"/>
    </row>
    <row r="161" spans="2:9" x14ac:dyDescent="0.25">
      <c r="H161" s="67"/>
      <c r="I161" s="67"/>
    </row>
    <row r="162" spans="2:9" x14ac:dyDescent="0.25">
      <c r="H162" s="67"/>
      <c r="I162" s="67"/>
    </row>
    <row r="163" spans="2:9" x14ac:dyDescent="0.25">
      <c r="H163" s="67"/>
      <c r="I163" s="67"/>
    </row>
    <row r="164" spans="2:9" x14ac:dyDescent="0.25">
      <c r="B164" t="s">
        <v>31</v>
      </c>
      <c r="H164" s="67"/>
      <c r="I164" s="67"/>
    </row>
    <row r="165" spans="2:9" x14ac:dyDescent="0.25">
      <c r="H165" s="67"/>
      <c r="I165" s="67"/>
    </row>
    <row r="166" spans="2:9" x14ac:dyDescent="0.25">
      <c r="H166" s="67"/>
      <c r="I166" s="67"/>
    </row>
    <row r="167" spans="2:9" x14ac:dyDescent="0.25">
      <c r="H167" s="67"/>
      <c r="I167" s="67"/>
    </row>
    <row r="168" spans="2:9" x14ac:dyDescent="0.25">
      <c r="H168" s="67"/>
      <c r="I168" s="67"/>
    </row>
    <row r="169" spans="2:9" x14ac:dyDescent="0.25">
      <c r="H169" s="67"/>
      <c r="I169" s="67"/>
    </row>
    <row r="170" spans="2:9" x14ac:dyDescent="0.25">
      <c r="H170" s="67"/>
      <c r="I170" s="67"/>
    </row>
    <row r="171" spans="2:9" x14ac:dyDescent="0.25">
      <c r="H171" s="67"/>
      <c r="I171" s="67"/>
    </row>
    <row r="172" spans="2:9" x14ac:dyDescent="0.25">
      <c r="H172" s="67"/>
      <c r="I172" s="67"/>
    </row>
    <row r="173" spans="2:9" x14ac:dyDescent="0.25">
      <c r="H173" s="67"/>
      <c r="I173" s="67"/>
    </row>
    <row r="174" spans="2:9" x14ac:dyDescent="0.25">
      <c r="H174" s="67"/>
      <c r="I174" s="67"/>
    </row>
    <row r="175" spans="2:9" x14ac:dyDescent="0.25">
      <c r="H175" s="67"/>
      <c r="I175" s="67"/>
    </row>
    <row r="176" spans="2:9" x14ac:dyDescent="0.25">
      <c r="H176" s="67"/>
      <c r="I176" s="67"/>
    </row>
    <row r="177" spans="8:9" x14ac:dyDescent="0.25">
      <c r="H177" s="67"/>
      <c r="I177" s="67"/>
    </row>
    <row r="178" spans="8:9" x14ac:dyDescent="0.25">
      <c r="H178" s="67"/>
      <c r="I178" s="67"/>
    </row>
    <row r="179" spans="8:9" x14ac:dyDescent="0.25">
      <c r="H179" s="67"/>
      <c r="I179" s="67"/>
    </row>
    <row r="180" spans="8:9" x14ac:dyDescent="0.25">
      <c r="H180" s="67"/>
      <c r="I180" s="67"/>
    </row>
    <row r="181" spans="8:9" x14ac:dyDescent="0.25">
      <c r="H181" s="67"/>
      <c r="I181" s="67"/>
    </row>
    <row r="182" spans="8:9" x14ac:dyDescent="0.25">
      <c r="H182" s="67"/>
      <c r="I182" s="67"/>
    </row>
    <row r="183" spans="8:9" x14ac:dyDescent="0.25">
      <c r="H183" s="67"/>
      <c r="I183" s="67"/>
    </row>
    <row r="184" spans="8:9" x14ac:dyDescent="0.25">
      <c r="H184" s="67"/>
      <c r="I184" s="67"/>
    </row>
    <row r="185" spans="8:9" x14ac:dyDescent="0.25">
      <c r="H185" s="67"/>
      <c r="I185" s="67"/>
    </row>
    <row r="186" spans="8:9" x14ac:dyDescent="0.25">
      <c r="H186" s="67"/>
      <c r="I186" s="67"/>
    </row>
    <row r="187" spans="8:9" x14ac:dyDescent="0.25">
      <c r="H187" s="67"/>
      <c r="I187" s="67"/>
    </row>
    <row r="188" spans="8:9" x14ac:dyDescent="0.25">
      <c r="H188" s="67"/>
      <c r="I188" s="67"/>
    </row>
    <row r="189" spans="8:9" x14ac:dyDescent="0.25">
      <c r="H189" s="67"/>
      <c r="I189" s="67"/>
    </row>
    <row r="190" spans="8:9" x14ac:dyDescent="0.25">
      <c r="H190" s="67"/>
      <c r="I190" s="67"/>
    </row>
    <row r="191" spans="8:9" x14ac:dyDescent="0.25">
      <c r="H191" s="67"/>
      <c r="I191" s="67"/>
    </row>
    <row r="192" spans="8:9" x14ac:dyDescent="0.25">
      <c r="H192" s="67"/>
      <c r="I192" s="67"/>
    </row>
    <row r="193" spans="8:9" x14ac:dyDescent="0.25">
      <c r="H193" s="67"/>
      <c r="I193" s="67"/>
    </row>
    <row r="194" spans="8:9" x14ac:dyDescent="0.25">
      <c r="H194" s="67"/>
      <c r="I194" s="67"/>
    </row>
    <row r="195" spans="8:9" x14ac:dyDescent="0.25">
      <c r="H195" s="67"/>
      <c r="I195" s="67"/>
    </row>
    <row r="196" spans="8:9" x14ac:dyDescent="0.25">
      <c r="H196" s="67"/>
      <c r="I196" s="67"/>
    </row>
    <row r="197" spans="8:9" x14ac:dyDescent="0.25">
      <c r="H197" s="67"/>
      <c r="I197" s="67"/>
    </row>
    <row r="198" spans="8:9" x14ac:dyDescent="0.25">
      <c r="H198" s="67"/>
      <c r="I198" s="67"/>
    </row>
    <row r="199" spans="8:9" x14ac:dyDescent="0.25">
      <c r="H199" s="67"/>
      <c r="I199" s="67"/>
    </row>
    <row r="200" spans="8:9" x14ac:dyDescent="0.25">
      <c r="H200" s="67"/>
      <c r="I200" s="67"/>
    </row>
    <row r="201" spans="8:9" x14ac:dyDescent="0.25">
      <c r="H201" s="67"/>
      <c r="I201" s="67"/>
    </row>
    <row r="202" spans="8:9" x14ac:dyDescent="0.25">
      <c r="H202" s="67"/>
      <c r="I202" s="67"/>
    </row>
    <row r="203" spans="8:9" x14ac:dyDescent="0.25">
      <c r="H203" s="67"/>
      <c r="I203" s="67"/>
    </row>
    <row r="204" spans="8:9" x14ac:dyDescent="0.25">
      <c r="H204" s="67"/>
      <c r="I204" s="67"/>
    </row>
    <row r="205" spans="8:9" x14ac:dyDescent="0.25">
      <c r="H205" s="67"/>
      <c r="I205" s="67"/>
    </row>
    <row r="206" spans="8:9" x14ac:dyDescent="0.25">
      <c r="H206" s="67"/>
      <c r="I206" s="67"/>
    </row>
    <row r="207" spans="8:9" x14ac:dyDescent="0.25">
      <c r="H207" s="67"/>
      <c r="I207" s="67"/>
    </row>
    <row r="208" spans="8:9" x14ac:dyDescent="0.25">
      <c r="H208" s="67"/>
      <c r="I208" s="67"/>
    </row>
    <row r="209" spans="8:9" x14ac:dyDescent="0.25">
      <c r="H209" s="67"/>
      <c r="I209" s="67"/>
    </row>
    <row r="210" spans="8:9" x14ac:dyDescent="0.25">
      <c r="H210" s="67"/>
      <c r="I210" s="67"/>
    </row>
    <row r="211" spans="8:9" x14ac:dyDescent="0.25">
      <c r="H211" s="67"/>
      <c r="I211" s="67"/>
    </row>
    <row r="212" spans="8:9" x14ac:dyDescent="0.25">
      <c r="H212" s="67"/>
      <c r="I212" s="67"/>
    </row>
    <row r="213" spans="8:9" x14ac:dyDescent="0.25">
      <c r="H213" s="67"/>
      <c r="I213" s="67"/>
    </row>
    <row r="214" spans="8:9" x14ac:dyDescent="0.25">
      <c r="H214" s="67"/>
      <c r="I214" s="67"/>
    </row>
    <row r="215" spans="8:9" x14ac:dyDescent="0.25">
      <c r="H215" s="67"/>
      <c r="I215" s="67"/>
    </row>
    <row r="216" spans="8:9" x14ac:dyDescent="0.25">
      <c r="H216" s="67"/>
      <c r="I216" s="67"/>
    </row>
    <row r="217" spans="8:9" x14ac:dyDescent="0.25">
      <c r="H217" s="67"/>
      <c r="I217" s="67"/>
    </row>
    <row r="218" spans="8:9" x14ac:dyDescent="0.25">
      <c r="H218" s="67"/>
      <c r="I218" s="67"/>
    </row>
    <row r="219" spans="8:9" x14ac:dyDescent="0.25">
      <c r="H219" s="67"/>
      <c r="I219" s="67"/>
    </row>
    <row r="220" spans="8:9" x14ac:dyDescent="0.25">
      <c r="H220" s="67"/>
      <c r="I220" s="67"/>
    </row>
    <row r="221" spans="8:9" x14ac:dyDescent="0.25">
      <c r="H221" s="67"/>
      <c r="I221" s="67"/>
    </row>
    <row r="222" spans="8:9" x14ac:dyDescent="0.25">
      <c r="H222" s="67"/>
      <c r="I222" s="67"/>
    </row>
    <row r="223" spans="8:9" x14ac:dyDescent="0.25">
      <c r="H223" s="67"/>
      <c r="I223" s="67"/>
    </row>
    <row r="224" spans="8:9" x14ac:dyDescent="0.25">
      <c r="H224" s="67"/>
      <c r="I224" s="67"/>
    </row>
    <row r="225" spans="8:9" x14ac:dyDescent="0.25">
      <c r="H225" s="67"/>
      <c r="I225" s="67"/>
    </row>
    <row r="226" spans="8:9" x14ac:dyDescent="0.25">
      <c r="H226" s="67"/>
      <c r="I226" s="67"/>
    </row>
    <row r="227" spans="8:9" x14ac:dyDescent="0.25">
      <c r="H227" s="67"/>
      <c r="I227" s="67"/>
    </row>
    <row r="228" spans="8:9" x14ac:dyDescent="0.25">
      <c r="H228" s="67"/>
      <c r="I228" s="67"/>
    </row>
    <row r="229" spans="8:9" x14ac:dyDescent="0.25">
      <c r="H229" s="67"/>
      <c r="I229" s="67"/>
    </row>
    <row r="230" spans="8:9" x14ac:dyDescent="0.25">
      <c r="H230" s="67"/>
      <c r="I230" s="67"/>
    </row>
    <row r="231" spans="8:9" x14ac:dyDescent="0.25">
      <c r="H231" s="67"/>
      <c r="I231" s="67"/>
    </row>
    <row r="232" spans="8:9" x14ac:dyDescent="0.25">
      <c r="H232" s="67"/>
      <c r="I232" s="67"/>
    </row>
    <row r="233" spans="8:9" x14ac:dyDescent="0.25">
      <c r="H233" s="67"/>
      <c r="I233" s="67"/>
    </row>
    <row r="234" spans="8:9" x14ac:dyDescent="0.25">
      <c r="H234" s="67"/>
      <c r="I234" s="67"/>
    </row>
    <row r="235" spans="8:9" x14ac:dyDescent="0.25">
      <c r="H235" s="67"/>
      <c r="I235" s="67"/>
    </row>
    <row r="236" spans="8:9" x14ac:dyDescent="0.25">
      <c r="H236" s="67"/>
      <c r="I236" s="67"/>
    </row>
    <row r="237" spans="8:9" x14ac:dyDescent="0.25">
      <c r="H237" s="67"/>
      <c r="I237" s="67"/>
    </row>
    <row r="238" spans="8:9" x14ac:dyDescent="0.25">
      <c r="H238" s="67"/>
      <c r="I238" s="67"/>
    </row>
    <row r="239" spans="8:9" x14ac:dyDescent="0.25">
      <c r="H239" s="67"/>
      <c r="I239" s="67"/>
    </row>
    <row r="240" spans="8:9" x14ac:dyDescent="0.25">
      <c r="H240" s="67"/>
      <c r="I240" s="67"/>
    </row>
    <row r="241" spans="8:9" x14ac:dyDescent="0.25">
      <c r="H241" s="67"/>
      <c r="I241" s="67"/>
    </row>
    <row r="242" spans="8:9" x14ac:dyDescent="0.25">
      <c r="H242" s="67"/>
      <c r="I242" s="67"/>
    </row>
    <row r="243" spans="8:9" x14ac:dyDescent="0.25">
      <c r="H243" s="67"/>
      <c r="I243" s="67"/>
    </row>
    <row r="244" spans="8:9" x14ac:dyDescent="0.25">
      <c r="H244" s="67"/>
      <c r="I244" s="67"/>
    </row>
    <row r="245" spans="8:9" x14ac:dyDescent="0.25">
      <c r="H245" s="67"/>
      <c r="I245" s="67"/>
    </row>
    <row r="246" spans="8:9" x14ac:dyDescent="0.25">
      <c r="H246" s="67"/>
      <c r="I246" s="67"/>
    </row>
    <row r="247" spans="8:9" x14ac:dyDescent="0.25">
      <c r="H247" s="67"/>
      <c r="I247" s="67"/>
    </row>
    <row r="248" spans="8:9" x14ac:dyDescent="0.25">
      <c r="H248" s="67"/>
      <c r="I248" s="67"/>
    </row>
    <row r="249" spans="8:9" x14ac:dyDescent="0.25">
      <c r="H249" s="67"/>
      <c r="I249" s="67"/>
    </row>
    <row r="250" spans="8:9" x14ac:dyDescent="0.25">
      <c r="H250" s="67"/>
      <c r="I250" s="67"/>
    </row>
    <row r="251" spans="8:9" x14ac:dyDescent="0.25">
      <c r="H251" s="67"/>
      <c r="I251" s="67"/>
    </row>
    <row r="252" spans="8:9" x14ac:dyDescent="0.25">
      <c r="H252" s="67"/>
      <c r="I252" s="67"/>
    </row>
    <row r="253" spans="8:9" x14ac:dyDescent="0.25">
      <c r="H253" s="67"/>
      <c r="I253" s="67"/>
    </row>
    <row r="254" spans="8:9" x14ac:dyDescent="0.25">
      <c r="H254" s="67"/>
      <c r="I254" s="67"/>
    </row>
    <row r="255" spans="8:9" x14ac:dyDescent="0.25">
      <c r="H255" s="67"/>
      <c r="I255" s="67"/>
    </row>
    <row r="256" spans="8:9" x14ac:dyDescent="0.25">
      <c r="H256" s="67"/>
      <c r="I256" s="67"/>
    </row>
    <row r="257" spans="8:9" x14ac:dyDescent="0.25">
      <c r="H257" s="67"/>
      <c r="I257" s="67"/>
    </row>
    <row r="258" spans="8:9" x14ac:dyDescent="0.25">
      <c r="H258" s="67"/>
      <c r="I258" s="67"/>
    </row>
    <row r="259" spans="8:9" x14ac:dyDescent="0.25">
      <c r="H259" s="67"/>
      <c r="I259" s="67"/>
    </row>
    <row r="260" spans="8:9" x14ac:dyDescent="0.25">
      <c r="H260" s="67"/>
      <c r="I260" s="67"/>
    </row>
    <row r="261" spans="8:9" x14ac:dyDescent="0.25">
      <c r="H261" s="67"/>
      <c r="I261" s="67"/>
    </row>
    <row r="262" spans="8:9" x14ac:dyDescent="0.25">
      <c r="H262" s="67"/>
      <c r="I262" s="67"/>
    </row>
    <row r="263" spans="8:9" x14ac:dyDescent="0.25">
      <c r="H263" s="67"/>
      <c r="I263" s="67"/>
    </row>
    <row r="264" spans="8:9" x14ac:dyDescent="0.25">
      <c r="H264" s="67"/>
      <c r="I264" s="67"/>
    </row>
    <row r="265" spans="8:9" x14ac:dyDescent="0.25">
      <c r="H265" s="67"/>
      <c r="I265" s="67"/>
    </row>
    <row r="266" spans="8:9" x14ac:dyDescent="0.25">
      <c r="H266" s="67"/>
      <c r="I266" s="67"/>
    </row>
    <row r="267" spans="8:9" x14ac:dyDescent="0.25">
      <c r="H267" s="67"/>
      <c r="I267" s="67"/>
    </row>
    <row r="268" spans="8:9" x14ac:dyDescent="0.25">
      <c r="H268" s="67"/>
      <c r="I268" s="67"/>
    </row>
    <row r="269" spans="8:9" x14ac:dyDescent="0.25">
      <c r="H269" s="67"/>
      <c r="I269" s="67"/>
    </row>
    <row r="270" spans="8:9" x14ac:dyDescent="0.25">
      <c r="H270" s="67"/>
      <c r="I270" s="67"/>
    </row>
    <row r="271" spans="8:9" x14ac:dyDescent="0.25">
      <c r="H271" s="67"/>
      <c r="I271" s="67"/>
    </row>
    <row r="272" spans="8:9" x14ac:dyDescent="0.25">
      <c r="H272" s="67"/>
      <c r="I272" s="67"/>
    </row>
    <row r="273" spans="8:9" x14ac:dyDescent="0.25">
      <c r="H273" s="67"/>
      <c r="I273" s="67"/>
    </row>
    <row r="306" spans="2:2" x14ac:dyDescent="0.25">
      <c r="B306" t="s">
        <v>31</v>
      </c>
    </row>
    <row r="347" spans="2:2" x14ac:dyDescent="0.25">
      <c r="B347" t="s">
        <v>41</v>
      </c>
    </row>
    <row r="530" spans="2:2" x14ac:dyDescent="0.25">
      <c r="B530" t="s">
        <v>32</v>
      </c>
    </row>
    <row r="671" spans="2:2" x14ac:dyDescent="0.25">
      <c r="B671" t="s">
        <v>41</v>
      </c>
    </row>
    <row r="712" spans="2:2" x14ac:dyDescent="0.25">
      <c r="B712" t="s">
        <v>42</v>
      </c>
    </row>
    <row r="895" spans="2:2" x14ac:dyDescent="0.25">
      <c r="B895" t="s">
        <v>33</v>
      </c>
    </row>
    <row r="1038" spans="2:2" x14ac:dyDescent="0.25">
      <c r="B1038" t="s">
        <v>32</v>
      </c>
    </row>
    <row r="1077" spans="2:2" x14ac:dyDescent="0.25">
      <c r="B1077" t="s">
        <v>43</v>
      </c>
    </row>
    <row r="1260" spans="2:2" x14ac:dyDescent="0.25">
      <c r="B1260" t="s">
        <v>34</v>
      </c>
    </row>
    <row r="1401" spans="2:2" x14ac:dyDescent="0.25">
      <c r="B1401" t="s">
        <v>42</v>
      </c>
    </row>
    <row r="1442" spans="2:2" x14ac:dyDescent="0.25">
      <c r="B1442" t="s">
        <v>44</v>
      </c>
    </row>
    <row r="1625" spans="2:2" x14ac:dyDescent="0.25">
      <c r="B1625" t="s">
        <v>35</v>
      </c>
    </row>
    <row r="1768" spans="2:2" x14ac:dyDescent="0.25">
      <c r="B1768" t="s">
        <v>33</v>
      </c>
    </row>
    <row r="1808" spans="2:2" x14ac:dyDescent="0.25">
      <c r="B1808" t="s">
        <v>45</v>
      </c>
    </row>
    <row r="1991" spans="2:2" x14ac:dyDescent="0.25">
      <c r="B1991" t="s">
        <v>36</v>
      </c>
    </row>
    <row r="2131" spans="2:2" x14ac:dyDescent="0.25">
      <c r="B2131" t="s">
        <v>43</v>
      </c>
    </row>
    <row r="2173" spans="2:2" x14ac:dyDescent="0.25">
      <c r="B2173" t="s">
        <v>46</v>
      </c>
    </row>
    <row r="2356" spans="2:2" x14ac:dyDescent="0.25">
      <c r="B2356" t="s">
        <v>37</v>
      </c>
    </row>
    <row r="2498" spans="2:2" x14ac:dyDescent="0.25">
      <c r="B2498" t="s">
        <v>34</v>
      </c>
    </row>
    <row r="2538" spans="2:2" x14ac:dyDescent="0.25">
      <c r="B2538" t="s">
        <v>47</v>
      </c>
    </row>
    <row r="2721" spans="2:2" x14ac:dyDescent="0.25">
      <c r="B2721" t="s">
        <v>38</v>
      </c>
    </row>
    <row r="2861" spans="2:2" x14ac:dyDescent="0.25">
      <c r="B2861" t="s">
        <v>44</v>
      </c>
    </row>
    <row r="2903" spans="2:2" x14ac:dyDescent="0.25">
      <c r="B2903" t="s">
        <v>48</v>
      </c>
    </row>
    <row r="3086" spans="2:2" x14ac:dyDescent="0.25">
      <c r="B3086" t="s">
        <v>39</v>
      </c>
    </row>
    <row r="3228" spans="2:2" x14ac:dyDescent="0.25">
      <c r="B3228" t="s">
        <v>35</v>
      </c>
    </row>
    <row r="3269" spans="2:2" x14ac:dyDescent="0.25">
      <c r="B3269" t="s">
        <v>49</v>
      </c>
    </row>
    <row r="3452" spans="2:2" x14ac:dyDescent="0.25">
      <c r="B3452" t="s">
        <v>40</v>
      </c>
    </row>
    <row r="3593" spans="2:2" x14ac:dyDescent="0.25">
      <c r="B3593" t="s">
        <v>45</v>
      </c>
    </row>
    <row r="3960" spans="2:2" x14ac:dyDescent="0.25">
      <c r="B3960" t="s">
        <v>36</v>
      </c>
    </row>
    <row r="4323" spans="2:2" x14ac:dyDescent="0.25">
      <c r="B4323" t="s">
        <v>46</v>
      </c>
    </row>
    <row r="4690" spans="2:2" x14ac:dyDescent="0.25">
      <c r="B4690" t="s">
        <v>37</v>
      </c>
    </row>
    <row r="5053" spans="2:2" x14ac:dyDescent="0.25">
      <c r="B5053" t="s">
        <v>47</v>
      </c>
    </row>
    <row r="5420" spans="2:2" x14ac:dyDescent="0.25">
      <c r="B5420" t="s">
        <v>38</v>
      </c>
    </row>
    <row r="5783" spans="2:2" x14ac:dyDescent="0.25">
      <c r="B5783" t="s">
        <v>48</v>
      </c>
    </row>
    <row r="6150" spans="2:2" x14ac:dyDescent="0.25">
      <c r="B6150" t="s">
        <v>39</v>
      </c>
    </row>
    <row r="6515" spans="2:2" x14ac:dyDescent="0.25">
      <c r="B6515" t="s">
        <v>49</v>
      </c>
    </row>
    <row r="6882" spans="2:2" x14ac:dyDescent="0.25">
      <c r="B6882" t="s">
        <v>40</v>
      </c>
    </row>
  </sheetData>
  <pageMargins left="0.7" right="0.7" top="0.78740157499999996" bottom="0.78740157499999996" header="0.3" footer="0.3"/>
  <pageSetup paperSize="9" orientation="portrait" horizontalDpi="200" verticalDpi="200" r:id="rId1"/>
  <customProperties>
    <customPr name="LastActive" r:id="rId2"/>
  </customPropertie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7720892-14B2-44F4-B5B9-FD31B5576E45}">
          <x14:formula1>
            <xm:f>List1!$A$1:$A$2</xm:f>
          </x14:formula1>
          <xm:sqref>C17 C19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8CA95-69AD-4A1E-9753-51110E8A1B32}">
  <sheetPr codeName="List4"/>
  <dimension ref="A1:A2"/>
  <sheetViews>
    <sheetView workbookViewId="0">
      <selection activeCell="C3" sqref="C3"/>
    </sheetView>
  </sheetViews>
  <sheetFormatPr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8740157499999996" bottom="0.78740157499999996" header="0.3" footer="0.3"/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Zerobond</vt:lpstr>
      <vt:lpstr>Kupon1</vt:lpstr>
      <vt:lpstr>Kupon2</vt:lpstr>
      <vt:lpstr>KuponVBA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Jiri</dc:creator>
  <cp:lastModifiedBy>Jiří Javorník</cp:lastModifiedBy>
  <dcterms:created xsi:type="dcterms:W3CDTF">2022-11-13T15:53:42Z</dcterms:created>
  <dcterms:modified xsi:type="dcterms:W3CDTF">2025-11-27T10:02:54Z</dcterms:modified>
</cp:coreProperties>
</file>